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2705450ae3183f1/APC/Finance Audit/Finance 24 25/"/>
    </mc:Choice>
  </mc:AlternateContent>
  <xr:revisionPtr revIDLastSave="212" documentId="8_{E87B25EA-53D9-466D-8307-5480199C295A}" xr6:coauthVersionLast="47" xr6:coauthVersionMax="47" xr10:uidLastSave="{5A2865A9-C49C-45B6-8AAD-B230B7D73E54}"/>
  <bookViews>
    <workbookView xWindow="-108" yWindow="-108" windowWidth="23256" windowHeight="12456" xr2:uid="{4C79D2C6-9A14-4396-A2B5-5119B0594145}"/>
  </bookViews>
  <sheets>
    <sheet name="Receipts and payments" sheetId="1" r:id="rId1"/>
    <sheet name="Notes" sheetId="4" r:id="rId2"/>
    <sheet name="Budget report" sheetId="3" r:id="rId3"/>
    <sheet name="Bank rec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3" i="3" l="1"/>
  <c r="G10" i="1"/>
  <c r="C38" i="3"/>
  <c r="L122" i="1"/>
  <c r="N53" i="3"/>
  <c r="N110" i="1"/>
  <c r="L110" i="1"/>
  <c r="G58" i="1"/>
  <c r="D34" i="3"/>
  <c r="M97" i="1"/>
  <c r="N97" i="1"/>
  <c r="L97" i="1"/>
  <c r="G36" i="1"/>
  <c r="N83" i="1"/>
  <c r="L53" i="3"/>
  <c r="L58" i="3" s="1"/>
  <c r="Q53" i="3"/>
  <c r="P53" i="3"/>
  <c r="O53" i="3"/>
  <c r="M53" i="3"/>
  <c r="M58" i="3" s="1"/>
  <c r="K53" i="3"/>
  <c r="K58" i="3" s="1"/>
  <c r="J53" i="3"/>
  <c r="I53" i="3"/>
  <c r="H53" i="3"/>
  <c r="G53" i="3"/>
  <c r="L83" i="1"/>
  <c r="M71" i="1"/>
  <c r="N71" i="1"/>
  <c r="L71" i="1"/>
  <c r="H38" i="3"/>
  <c r="I38" i="3"/>
  <c r="N54" i="1"/>
  <c r="L54" i="1"/>
  <c r="Q58" i="3" l="1"/>
  <c r="P58" i="3"/>
  <c r="O58" i="3"/>
  <c r="N58" i="3"/>
  <c r="J58" i="3"/>
  <c r="I58" i="3"/>
  <c r="H58" i="3"/>
  <c r="E17" i="2"/>
  <c r="C53" i="3" l="1"/>
  <c r="B53" i="3"/>
  <c r="D57" i="3"/>
  <c r="G38" i="3"/>
  <c r="F38" i="3"/>
  <c r="N29" i="1"/>
  <c r="L29" i="1"/>
  <c r="N19" i="1"/>
  <c r="L19" i="1"/>
  <c r="D52" i="3" l="1"/>
  <c r="E52" i="3" s="1"/>
  <c r="D51" i="3"/>
  <c r="E51" i="3" s="1"/>
  <c r="D50" i="3"/>
  <c r="E50" i="3" s="1"/>
  <c r="D49" i="3"/>
  <c r="E49" i="3" s="1"/>
  <c r="D48" i="3"/>
  <c r="E48" i="3" s="1"/>
  <c r="D47" i="3"/>
  <c r="D46" i="3"/>
  <c r="E46" i="3" s="1"/>
  <c r="D8" i="3"/>
  <c r="E8" i="3" s="1"/>
  <c r="C5" i="2"/>
  <c r="D3" i="2"/>
  <c r="E3" i="2" s="1"/>
  <c r="F3" i="2" s="1"/>
  <c r="G3" i="2" s="1"/>
  <c r="H3" i="2" s="1"/>
  <c r="I3" i="2" s="1"/>
  <c r="J3" i="2" s="1"/>
  <c r="K3" i="2" s="1"/>
  <c r="L3" i="2" s="1"/>
  <c r="M3" i="2" s="1"/>
  <c r="N3" i="2" s="1"/>
  <c r="N133" i="1"/>
  <c r="L133" i="1"/>
  <c r="D35" i="3"/>
  <c r="N122" i="1"/>
  <c r="M19" i="1"/>
  <c r="E47" i="3" l="1"/>
  <c r="D53" i="3"/>
  <c r="Q27" i="3"/>
  <c r="Q40" i="3" s="1"/>
  <c r="P27" i="3"/>
  <c r="P40" i="3" s="1"/>
  <c r="O27" i="3"/>
  <c r="O40" i="3" s="1"/>
  <c r="N27" i="3"/>
  <c r="N40" i="3" s="1"/>
  <c r="M27" i="3"/>
  <c r="M40" i="3" s="1"/>
  <c r="L27" i="3"/>
  <c r="L40" i="3" s="1"/>
  <c r="N42" i="1"/>
  <c r="D5" i="2"/>
  <c r="E5" i="2" s="1"/>
  <c r="F5" i="2" s="1"/>
  <c r="G5" i="2" s="1"/>
  <c r="H5" i="2" s="1"/>
  <c r="M54" i="1"/>
  <c r="G21" i="1"/>
  <c r="L42" i="1"/>
  <c r="C7" i="2"/>
  <c r="G58" i="3"/>
  <c r="F58" i="3"/>
  <c r="C58" i="3"/>
  <c r="B58" i="3"/>
  <c r="D33" i="3"/>
  <c r="E33" i="3" s="1"/>
  <c r="D25" i="3"/>
  <c r="E25" i="3" s="1"/>
  <c r="D24" i="3"/>
  <c r="E24" i="3" s="1"/>
  <c r="D23" i="3"/>
  <c r="E23" i="3" s="1"/>
  <c r="D22" i="3"/>
  <c r="E22" i="3" s="1"/>
  <c r="D21" i="3"/>
  <c r="E21" i="3" s="1"/>
  <c r="D20" i="3"/>
  <c r="E20" i="3" s="1"/>
  <c r="D19" i="3"/>
  <c r="E19" i="3" s="1"/>
  <c r="D18" i="3"/>
  <c r="E18" i="3" s="1"/>
  <c r="D17" i="3"/>
  <c r="E17" i="3" s="1"/>
  <c r="D16" i="3"/>
  <c r="E16" i="3" s="1"/>
  <c r="D15" i="3"/>
  <c r="E15" i="3" s="1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7" i="3"/>
  <c r="E7" i="3" s="1"/>
  <c r="D6" i="3"/>
  <c r="E6" i="3" s="1"/>
  <c r="D5" i="3"/>
  <c r="E5" i="3" s="1"/>
  <c r="D4" i="3"/>
  <c r="E4" i="3" s="1"/>
  <c r="B27" i="3"/>
  <c r="K27" i="3"/>
  <c r="K40" i="3" s="1"/>
  <c r="J27" i="3"/>
  <c r="J40" i="3" s="1"/>
  <c r="I27" i="3"/>
  <c r="I40" i="3" s="1"/>
  <c r="H27" i="3"/>
  <c r="H40" i="3" s="1"/>
  <c r="G27" i="3"/>
  <c r="G40" i="3" s="1"/>
  <c r="F27" i="3"/>
  <c r="F40" i="3" s="1"/>
  <c r="M29" i="1"/>
  <c r="C27" i="3"/>
  <c r="N145" i="1"/>
  <c r="M145" i="1"/>
  <c r="N58" i="1"/>
  <c r="M58" i="1"/>
  <c r="M83" i="1"/>
  <c r="K122" i="1"/>
  <c r="M122" i="1"/>
  <c r="L145" i="1"/>
  <c r="K19" i="1"/>
  <c r="K110" i="1"/>
  <c r="M110" i="1"/>
  <c r="E53" i="3" l="1"/>
  <c r="D58" i="3"/>
  <c r="E58" i="3" s="1"/>
  <c r="I5" i="2"/>
  <c r="J5" i="2" s="1"/>
  <c r="K5" i="2" s="1"/>
  <c r="L5" i="2" s="1"/>
  <c r="M5" i="2" s="1"/>
  <c r="N5" i="2" s="1"/>
  <c r="D38" i="3"/>
  <c r="E38" i="3" s="1"/>
  <c r="D27" i="3"/>
  <c r="C40" i="3"/>
  <c r="D40" i="3" l="1"/>
  <c r="E40" i="3" s="1"/>
  <c r="E27" i="3"/>
  <c r="D7" i="2" l="1"/>
  <c r="D8" i="2" s="1"/>
  <c r="L58" i="1"/>
  <c r="E7" i="2" l="1"/>
  <c r="K54" i="1"/>
  <c r="F7" i="2" l="1"/>
  <c r="E8" i="2"/>
  <c r="K42" i="1"/>
  <c r="M42" i="1"/>
  <c r="M148" i="1" s="1"/>
  <c r="L148" i="1"/>
  <c r="G7" i="2" l="1"/>
  <c r="F8" i="2"/>
  <c r="N17" i="2"/>
  <c r="N19" i="2" s="1"/>
  <c r="M17" i="2"/>
  <c r="M19" i="2" s="1"/>
  <c r="L17" i="2"/>
  <c r="L19" i="2" s="1"/>
  <c r="K17" i="2"/>
  <c r="K19" i="2" s="1"/>
  <c r="J17" i="2"/>
  <c r="J19" i="2" s="1"/>
  <c r="I17" i="2"/>
  <c r="I19" i="2" s="1"/>
  <c r="H17" i="2"/>
  <c r="H19" i="2" s="1"/>
  <c r="G17" i="2"/>
  <c r="G19" i="2" s="1"/>
  <c r="F17" i="2"/>
  <c r="F19" i="2" s="1"/>
  <c r="D17" i="2"/>
  <c r="H7" i="2" l="1"/>
  <c r="G8" i="2"/>
  <c r="B40" i="3"/>
  <c r="I7" i="2" l="1"/>
  <c r="H8" i="2"/>
  <c r="C17" i="2"/>
  <c r="C8" i="2"/>
  <c r="J7" i="2" l="1"/>
  <c r="I8" i="2"/>
  <c r="N160" i="1"/>
  <c r="N159" i="1"/>
  <c r="N158" i="1"/>
  <c r="N157" i="1"/>
  <c r="N156" i="1"/>
  <c r="N155" i="1"/>
  <c r="N154" i="1"/>
  <c r="N153" i="1"/>
  <c r="N152" i="1"/>
  <c r="N151" i="1"/>
  <c r="N150" i="1"/>
  <c r="N149" i="1"/>
  <c r="N147" i="1"/>
  <c r="N146" i="1"/>
  <c r="K7" i="2" l="1"/>
  <c r="J8" i="2"/>
  <c r="L7" i="2" l="1"/>
  <c r="K8" i="2"/>
  <c r="M7" i="2" l="1"/>
  <c r="L8" i="2"/>
  <c r="N7" i="2" l="1"/>
  <c r="N8" i="2" s="1"/>
  <c r="M8" i="2"/>
</calcChain>
</file>

<file path=xl/sharedStrings.xml><?xml version="1.0" encoding="utf-8"?>
<sst xmlns="http://schemas.openxmlformats.org/spreadsheetml/2006/main" count="195" uniqueCount="162">
  <si>
    <t>AILSWORTH PARISH COUNCIL</t>
  </si>
  <si>
    <t>RECEIPTS AND PAYMENTS RECORD</t>
  </si>
  <si>
    <t>RECEIPTS</t>
  </si>
  <si>
    <t>DATE</t>
  </si>
  <si>
    <t>PAYEE</t>
  </si>
  <si>
    <t>REC. NO</t>
  </si>
  <si>
    <t>RENT</t>
  </si>
  <si>
    <t>INTEREST</t>
  </si>
  <si>
    <t>RATES</t>
  </si>
  <si>
    <t>TOTAL</t>
  </si>
  <si>
    <t>PAYMENTS</t>
  </si>
  <si>
    <t>PAID TO</t>
  </si>
  <si>
    <t>S137</t>
  </si>
  <si>
    <t>OTHER</t>
  </si>
  <si>
    <t>VAT</t>
  </si>
  <si>
    <t>CHQ</t>
  </si>
  <si>
    <t xml:space="preserve">Period </t>
  </si>
  <si>
    <t>Total April</t>
  </si>
  <si>
    <t>VAT reclaim</t>
  </si>
  <si>
    <t xml:space="preserve">Total April </t>
  </si>
  <si>
    <t>£</t>
  </si>
  <si>
    <t>Bank rec</t>
  </si>
  <si>
    <t>B/F</t>
  </si>
  <si>
    <t>Add receipts</t>
  </si>
  <si>
    <t>less payments</t>
  </si>
  <si>
    <t>Total</t>
  </si>
  <si>
    <t>Adjustments</t>
  </si>
  <si>
    <t>Bank balance</t>
  </si>
  <si>
    <t>Current</t>
  </si>
  <si>
    <t>April</t>
  </si>
  <si>
    <t>May</t>
  </si>
  <si>
    <t>Last year's</t>
  </si>
  <si>
    <t xml:space="preserve">LY spend to </t>
  </si>
  <si>
    <t>Budget</t>
  </si>
  <si>
    <t>Income to</t>
  </si>
  <si>
    <t>Forecast</t>
  </si>
  <si>
    <t>Category</t>
  </si>
  <si>
    <t>Burial Fees</t>
  </si>
  <si>
    <t>Precept</t>
  </si>
  <si>
    <t>Bank interest</t>
  </si>
  <si>
    <t>Tree Work</t>
  </si>
  <si>
    <t>Hedge cutting</t>
  </si>
  <si>
    <t>Allotments</t>
  </si>
  <si>
    <t>Ground Work</t>
  </si>
  <si>
    <t>New close</t>
  </si>
  <si>
    <t>Donkey paddock</t>
  </si>
  <si>
    <t>Insurance</t>
  </si>
  <si>
    <t>Station rd field</t>
  </si>
  <si>
    <t>Memberships</t>
  </si>
  <si>
    <t>Audit Fees</t>
  </si>
  <si>
    <t>web costs</t>
  </si>
  <si>
    <t>Home/office cost</t>
  </si>
  <si>
    <t>Computer</t>
  </si>
  <si>
    <t>clerk training</t>
  </si>
  <si>
    <t>Councillor training</t>
  </si>
  <si>
    <t>Personal expenses</t>
  </si>
  <si>
    <t>Water</t>
  </si>
  <si>
    <t>Bus shelter/wreath</t>
  </si>
  <si>
    <t>1st  total</t>
  </si>
  <si>
    <t>Stone wall</t>
  </si>
  <si>
    <t>Village hall</t>
  </si>
  <si>
    <t>2nd total</t>
  </si>
  <si>
    <t>Total May</t>
  </si>
  <si>
    <t>Total June</t>
  </si>
  <si>
    <t>June</t>
  </si>
  <si>
    <t>Total July</t>
  </si>
  <si>
    <t>Total June/cum</t>
  </si>
  <si>
    <t>end July</t>
  </si>
  <si>
    <t>end Aug</t>
  </si>
  <si>
    <t>Total Aug</t>
  </si>
  <si>
    <t>cum payments</t>
  </si>
  <si>
    <t>end Sept</t>
  </si>
  <si>
    <t>Total September</t>
  </si>
  <si>
    <t>% of total</t>
  </si>
  <si>
    <t>end Oct</t>
  </si>
  <si>
    <t>Total October</t>
  </si>
  <si>
    <t>end Nov</t>
  </si>
  <si>
    <t>Total November</t>
  </si>
  <si>
    <t>Total December</t>
  </si>
  <si>
    <t>end Dec</t>
  </si>
  <si>
    <t>Heading</t>
  </si>
  <si>
    <t>Total January</t>
  </si>
  <si>
    <t>spend</t>
  </si>
  <si>
    <t xml:space="preserve">Total </t>
  </si>
  <si>
    <t>end Feb</t>
  </si>
  <si>
    <t>Total February</t>
  </si>
  <si>
    <t>Instant access</t>
  </si>
  <si>
    <t>Clerk's Salary/PAYE</t>
  </si>
  <si>
    <t>Total March</t>
  </si>
  <si>
    <t>end March</t>
  </si>
  <si>
    <t>Total payments for year</t>
  </si>
  <si>
    <t>Cum receipts</t>
  </si>
  <si>
    <t xml:space="preserve">end Jan </t>
  </si>
  <si>
    <t>Stat/post/calls/bank</t>
  </si>
  <si>
    <t>Donations incl GNS</t>
  </si>
  <si>
    <t>C/F 1k</t>
  </si>
  <si>
    <t>C/F 8k</t>
  </si>
  <si>
    <t xml:space="preserve">Extra projects </t>
  </si>
  <si>
    <t>Final Total payments</t>
  </si>
  <si>
    <t>Apr</t>
  </si>
  <si>
    <t>Jun</t>
  </si>
  <si>
    <t>Total cum</t>
  </si>
  <si>
    <t>% total</t>
  </si>
  <si>
    <t>POINTS TO NOTE;</t>
  </si>
  <si>
    <t>Total August</t>
  </si>
  <si>
    <t>Jul</t>
  </si>
  <si>
    <t>Sept</t>
  </si>
  <si>
    <t>Oct</t>
  </si>
  <si>
    <t>Nov</t>
  </si>
  <si>
    <t>Dec</t>
  </si>
  <si>
    <t>Jan</t>
  </si>
  <si>
    <t xml:space="preserve">Feb </t>
  </si>
  <si>
    <t>Mar</t>
  </si>
  <si>
    <t>Aug</t>
  </si>
  <si>
    <t>POINTS TO NOTE</t>
  </si>
  <si>
    <t>GRAND TOTAL  RECEIPTS</t>
  </si>
  <si>
    <t>Grass cutting  NRP</t>
  </si>
  <si>
    <t>NRG maintenance</t>
  </si>
  <si>
    <t>Sep</t>
  </si>
  <si>
    <t>Feb</t>
  </si>
  <si>
    <t>Cum</t>
  </si>
  <si>
    <t xml:space="preserve">Income </t>
  </si>
  <si>
    <t>Income</t>
  </si>
  <si>
    <t>Room hire</t>
  </si>
  <si>
    <t>Grant for harvester</t>
  </si>
  <si>
    <t>1000 C/F</t>
  </si>
  <si>
    <t>Augean grant</t>
  </si>
  <si>
    <t>Cil monies</t>
  </si>
  <si>
    <t>Sub total</t>
  </si>
  <si>
    <t>Total income</t>
  </si>
  <si>
    <t>incl vat</t>
  </si>
  <si>
    <t>B/F 1/4/2024</t>
  </si>
  <si>
    <t>2024 2025</t>
  </si>
  <si>
    <t>FINANCE REPORT QUARTER END OF JUNE 2024</t>
  </si>
  <si>
    <t>FINANCE REPORT QUARTER END SEPTEMBER 2024</t>
  </si>
  <si>
    <t>FINANCE REPORT QUARTER END OCTOBER TO DECEMBER 2024</t>
  </si>
  <si>
    <t xml:space="preserve"> 31.3.24</t>
  </si>
  <si>
    <t>2024/25</t>
  </si>
  <si>
    <t>31.3.24</t>
  </si>
  <si>
    <t>24/25</t>
  </si>
  <si>
    <t>Events</t>
  </si>
  <si>
    <t>Maintenance, incl defib</t>
  </si>
  <si>
    <t>Website new</t>
  </si>
  <si>
    <t>Dens goals</t>
  </si>
  <si>
    <t>Pond, trees, hedging, harv (NR)</t>
  </si>
  <si>
    <t>PLMG</t>
  </si>
  <si>
    <t>Payments not in budget</t>
  </si>
  <si>
    <t>from reserves/grant</t>
  </si>
  <si>
    <t>Preschool</t>
  </si>
  <si>
    <t>BP</t>
  </si>
  <si>
    <t>Bus campaign group</t>
  </si>
  <si>
    <t>St K Scout Group</t>
  </si>
  <si>
    <t>Clerk mileage</t>
  </si>
  <si>
    <t>A Harrison Smith</t>
  </si>
  <si>
    <t>Nurture grass cutting</t>
  </si>
  <si>
    <t>CAPALC subs fees</t>
  </si>
  <si>
    <t>HMRC employee tax</t>
  </si>
  <si>
    <t>PCC Burial fees</t>
  </si>
  <si>
    <t>Clerk in k plan</t>
  </si>
  <si>
    <t>Clerk salary and home office</t>
  </si>
  <si>
    <t>Precept and grants</t>
  </si>
  <si>
    <t>HMRC reclaim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</si>
</sst>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4" fontId="0" fillId="0" borderId="0" xfId="0" applyNumberFormat="1"/>
    <xf numFmtId="16" fontId="0" fillId="0" borderId="0" xfId="0" applyNumberFormat="1"/>
    <xf numFmtId="44" fontId="0" fillId="0" borderId="0" xfId="1" applyFont="1"/>
    <xf numFmtId="0" fontId="0" fillId="2" borderId="0" xfId="0" applyFill="1"/>
    <xf numFmtId="0" fontId="1" fillId="2" borderId="0" xfId="0" applyFont="1" applyFill="1"/>
    <xf numFmtId="10" fontId="1" fillId="0" borderId="0" xfId="0" applyNumberFormat="1" applyFont="1"/>
    <xf numFmtId="10" fontId="0" fillId="0" borderId="0" xfId="0" applyNumberFormat="1"/>
    <xf numFmtId="9" fontId="1" fillId="0" borderId="0" xfId="2" applyFont="1"/>
    <xf numFmtId="10" fontId="1" fillId="2" borderId="0" xfId="0" applyNumberFormat="1" applyFont="1" applyFill="1"/>
    <xf numFmtId="0" fontId="4" fillId="0" borderId="0" xfId="0" applyFont="1"/>
    <xf numFmtId="0" fontId="3" fillId="0" borderId="0" xfId="0" applyFont="1"/>
    <xf numFmtId="16" fontId="1" fillId="0" borderId="0" xfId="0" applyNumberFormat="1" applyFont="1"/>
    <xf numFmtId="9" fontId="1" fillId="0" borderId="0" xfId="2" applyFont="1" applyFill="1"/>
    <xf numFmtId="9" fontId="4" fillId="0" borderId="0" xfId="0" applyNumberFormat="1" applyFont="1"/>
    <xf numFmtId="14" fontId="1" fillId="0" borderId="0" xfId="0" applyNumberFormat="1" applyFont="1"/>
    <xf numFmtId="2" fontId="0" fillId="0" borderId="0" xfId="0" applyNumberFormat="1"/>
    <xf numFmtId="44" fontId="1" fillId="0" borderId="0" xfId="0" applyNumberFormat="1" applyFont="1"/>
    <xf numFmtId="0" fontId="5" fillId="0" borderId="0" xfId="0" applyFont="1"/>
    <xf numFmtId="2" fontId="1" fillId="0" borderId="0" xfId="1" applyNumberFormat="1" applyFont="1" applyFill="1"/>
    <xf numFmtId="0" fontId="0" fillId="0" borderId="0" xfId="0" applyAlignment="1">
      <alignment horizontal="right"/>
    </xf>
    <xf numFmtId="9" fontId="0" fillId="0" borderId="0" xfId="2" applyFont="1"/>
    <xf numFmtId="2" fontId="1" fillId="0" borderId="0" xfId="0" applyNumberFormat="1" applyFont="1"/>
    <xf numFmtId="44" fontId="0" fillId="0" borderId="0" xfId="0" applyNumberFormat="1"/>
    <xf numFmtId="164" fontId="1" fillId="0" borderId="0" xfId="0" applyNumberFormat="1" applyFont="1"/>
    <xf numFmtId="10" fontId="5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7EA7D-81A6-4115-A777-1A9BF470E0FE}">
  <sheetPr>
    <pageSetUpPr fitToPage="1"/>
  </sheetPr>
  <dimension ref="A1:P160"/>
  <sheetViews>
    <sheetView tabSelected="1" zoomScale="84" workbookViewId="0">
      <pane ySplit="5" topLeftCell="A6" activePane="bottomLeft" state="frozen"/>
      <selection pane="bottomLeft" activeCell="F12" sqref="F12"/>
    </sheetView>
  </sheetViews>
  <sheetFormatPr defaultRowHeight="14.4" x14ac:dyDescent="0.3"/>
  <cols>
    <col min="1" max="1" width="10.6640625" bestFit="1" customWidth="1"/>
    <col min="2" max="2" width="14.21875" bestFit="1" customWidth="1"/>
    <col min="3" max="3" width="8.109375" bestFit="1" customWidth="1"/>
    <col min="4" max="4" width="10.44140625" bestFit="1" customWidth="1"/>
    <col min="5" max="5" width="6.6640625" customWidth="1"/>
    <col min="8" max="8" width="10.6640625" bestFit="1" customWidth="1"/>
    <col min="9" max="9" width="22.88671875" bestFit="1" customWidth="1"/>
    <col min="10" max="10" width="5.6640625" customWidth="1"/>
    <col min="14" max="14" width="9.109375" bestFit="1" customWidth="1"/>
    <col min="15" max="15" width="12.6640625" customWidth="1"/>
  </cols>
  <sheetData>
    <row r="1" spans="1:16" x14ac:dyDescent="0.3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 t="s">
        <v>16</v>
      </c>
      <c r="K1" s="5" t="s">
        <v>132</v>
      </c>
    </row>
    <row r="2" spans="1:16" x14ac:dyDescent="0.3">
      <c r="A2" s="1" t="s">
        <v>131</v>
      </c>
      <c r="B2" s="1"/>
      <c r="C2" s="11"/>
      <c r="D2" s="1"/>
      <c r="E2" s="1"/>
      <c r="F2" s="1" t="s">
        <v>20</v>
      </c>
      <c r="G2" s="1">
        <v>27885.57</v>
      </c>
      <c r="H2" s="1"/>
      <c r="I2" s="1"/>
    </row>
    <row r="3" spans="1:16" x14ac:dyDescent="0.3">
      <c r="A3" s="6" t="s">
        <v>2</v>
      </c>
      <c r="B3" s="1"/>
      <c r="C3" s="1"/>
      <c r="D3" s="1"/>
      <c r="E3" s="1"/>
      <c r="F3" s="1"/>
      <c r="G3" s="1"/>
      <c r="H3" s="6" t="s">
        <v>10</v>
      </c>
      <c r="I3" s="1"/>
      <c r="O3" s="1"/>
      <c r="P3" s="1"/>
    </row>
    <row r="4" spans="1:16" x14ac:dyDescent="0.3">
      <c r="P4" s="1"/>
    </row>
    <row r="5" spans="1:16" x14ac:dyDescent="0.3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3</v>
      </c>
      <c r="I5" s="1" t="s">
        <v>11</v>
      </c>
      <c r="J5" s="1" t="s">
        <v>15</v>
      </c>
      <c r="K5" s="1" t="s">
        <v>12</v>
      </c>
      <c r="L5" s="1" t="s">
        <v>13</v>
      </c>
      <c r="M5" s="1" t="s">
        <v>14</v>
      </c>
      <c r="N5" s="1" t="s">
        <v>9</v>
      </c>
      <c r="O5" s="1"/>
      <c r="P5" s="1"/>
    </row>
    <row r="6" spans="1:16" x14ac:dyDescent="0.3">
      <c r="A6" s="3">
        <v>45391</v>
      </c>
      <c r="B6" t="s">
        <v>153</v>
      </c>
      <c r="D6">
        <v>567</v>
      </c>
      <c r="G6">
        <v>567</v>
      </c>
      <c r="H6" s="3">
        <v>45399</v>
      </c>
      <c r="I6" t="s">
        <v>148</v>
      </c>
      <c r="J6" t="s">
        <v>149</v>
      </c>
      <c r="K6">
        <v>250</v>
      </c>
      <c r="M6" s="1"/>
      <c r="N6">
        <v>250</v>
      </c>
      <c r="O6" s="1"/>
      <c r="P6" s="1"/>
    </row>
    <row r="7" spans="1:16" x14ac:dyDescent="0.3">
      <c r="A7" s="2">
        <v>45397</v>
      </c>
      <c r="B7" t="s">
        <v>160</v>
      </c>
      <c r="F7">
        <v>8046</v>
      </c>
      <c r="G7">
        <v>8046</v>
      </c>
      <c r="H7" s="2"/>
      <c r="I7" t="s">
        <v>150</v>
      </c>
      <c r="J7" t="s">
        <v>149</v>
      </c>
      <c r="K7">
        <v>75</v>
      </c>
      <c r="N7">
        <v>75</v>
      </c>
    </row>
    <row r="8" spans="1:16" x14ac:dyDescent="0.3">
      <c r="A8" s="2"/>
      <c r="H8" s="2"/>
      <c r="I8" t="s">
        <v>151</v>
      </c>
      <c r="J8" t="s">
        <v>149</v>
      </c>
      <c r="K8">
        <v>150</v>
      </c>
      <c r="N8">
        <v>150</v>
      </c>
    </row>
    <row r="9" spans="1:16" x14ac:dyDescent="0.3">
      <c r="A9" s="2"/>
      <c r="H9" s="2"/>
      <c r="I9" t="s">
        <v>152</v>
      </c>
      <c r="J9" t="s">
        <v>149</v>
      </c>
      <c r="L9">
        <v>9.9</v>
      </c>
      <c r="N9">
        <v>9.9</v>
      </c>
    </row>
    <row r="10" spans="1:16" x14ac:dyDescent="0.3">
      <c r="A10" s="1" t="s">
        <v>19</v>
      </c>
      <c r="G10" s="1">
        <f>SUM(G6:G9)</f>
        <v>8613</v>
      </c>
      <c r="H10" s="2"/>
      <c r="I10" t="s">
        <v>154</v>
      </c>
      <c r="J10" t="s">
        <v>149</v>
      </c>
      <c r="L10">
        <v>171.82</v>
      </c>
      <c r="M10">
        <v>34.36</v>
      </c>
      <c r="N10">
        <v>206.18</v>
      </c>
    </row>
    <row r="11" spans="1:16" x14ac:dyDescent="0.3">
      <c r="A11" s="2">
        <v>45420</v>
      </c>
      <c r="B11" t="s">
        <v>161</v>
      </c>
      <c r="F11">
        <v>9969.7199999999993</v>
      </c>
      <c r="H11" s="2"/>
      <c r="I11" t="s">
        <v>155</v>
      </c>
      <c r="J11" t="s">
        <v>149</v>
      </c>
      <c r="L11">
        <v>319.67</v>
      </c>
      <c r="N11">
        <v>319.67</v>
      </c>
    </row>
    <row r="12" spans="1:16" x14ac:dyDescent="0.3">
      <c r="A12" s="2"/>
      <c r="H12" s="2"/>
      <c r="I12" t="s">
        <v>156</v>
      </c>
      <c r="J12" t="s">
        <v>149</v>
      </c>
      <c r="L12">
        <v>79</v>
      </c>
      <c r="N12">
        <v>79</v>
      </c>
    </row>
    <row r="13" spans="1:16" x14ac:dyDescent="0.3">
      <c r="H13" s="2"/>
      <c r="I13" t="s">
        <v>157</v>
      </c>
      <c r="J13" t="s">
        <v>149</v>
      </c>
      <c r="L13">
        <v>2530.5700000000002</v>
      </c>
      <c r="N13">
        <v>2530.5700000000002</v>
      </c>
    </row>
    <row r="14" spans="1:16" x14ac:dyDescent="0.3">
      <c r="A14" s="1"/>
      <c r="H14" s="2"/>
      <c r="I14" t="s">
        <v>158</v>
      </c>
      <c r="J14" t="s">
        <v>149</v>
      </c>
      <c r="L14">
        <v>4.22</v>
      </c>
      <c r="N14">
        <v>4.22</v>
      </c>
    </row>
    <row r="15" spans="1:16" x14ac:dyDescent="0.3">
      <c r="A15" s="13"/>
      <c r="H15" s="2"/>
      <c r="I15" t="s">
        <v>159</v>
      </c>
      <c r="J15" t="s">
        <v>149</v>
      </c>
      <c r="L15">
        <v>342.46</v>
      </c>
      <c r="N15">
        <v>342.46</v>
      </c>
    </row>
    <row r="16" spans="1:16" x14ac:dyDescent="0.3">
      <c r="A16" s="16" t="s">
        <v>62</v>
      </c>
      <c r="F16" s="1"/>
      <c r="G16" s="1"/>
      <c r="H16" s="2"/>
    </row>
    <row r="17" spans="1:14" x14ac:dyDescent="0.3">
      <c r="A17" s="3"/>
      <c r="G17" s="1"/>
      <c r="H17" s="2"/>
    </row>
    <row r="18" spans="1:14" x14ac:dyDescent="0.3">
      <c r="A18" s="13"/>
      <c r="G18" s="1"/>
      <c r="H18" s="2"/>
    </row>
    <row r="19" spans="1:14" x14ac:dyDescent="0.3">
      <c r="H19" s="1" t="s">
        <v>17</v>
      </c>
      <c r="K19" s="1">
        <f>SUM(K7:K14)</f>
        <v>225</v>
      </c>
      <c r="L19" s="1">
        <f>SUM(L6:L18)</f>
        <v>3457.64</v>
      </c>
      <c r="M19" s="1">
        <f>SUM(M7:M18)</f>
        <v>34.36</v>
      </c>
      <c r="N19" s="1">
        <f>SUM(N6:N18)</f>
        <v>3967</v>
      </c>
    </row>
    <row r="20" spans="1:14" x14ac:dyDescent="0.3">
      <c r="A20" s="2"/>
      <c r="H20" s="2"/>
      <c r="I20" s="19"/>
      <c r="J20" s="19"/>
      <c r="K20" s="19"/>
      <c r="L20" s="19"/>
      <c r="M20" s="19"/>
      <c r="N20" s="19"/>
    </row>
    <row r="21" spans="1:14" x14ac:dyDescent="0.3">
      <c r="A21" s="1" t="s">
        <v>66</v>
      </c>
      <c r="G21" s="1">
        <f>SUM(G16:G20)</f>
        <v>0</v>
      </c>
      <c r="H21" s="2"/>
    </row>
    <row r="22" spans="1:14" x14ac:dyDescent="0.3">
      <c r="A22" s="3"/>
      <c r="H22" s="2"/>
    </row>
    <row r="23" spans="1:14" x14ac:dyDescent="0.3">
      <c r="A23" s="2"/>
      <c r="H23" s="2"/>
    </row>
    <row r="24" spans="1:14" x14ac:dyDescent="0.3">
      <c r="A24" s="13" t="s">
        <v>65</v>
      </c>
      <c r="B24" s="1"/>
      <c r="C24" s="1"/>
      <c r="D24" s="1"/>
      <c r="E24" s="1"/>
      <c r="F24" s="1"/>
      <c r="G24" s="1"/>
      <c r="H24" s="2"/>
    </row>
    <row r="25" spans="1:14" x14ac:dyDescent="0.3">
      <c r="A25" s="3"/>
      <c r="H25" s="2"/>
    </row>
    <row r="26" spans="1:14" x14ac:dyDescent="0.3">
      <c r="A26" s="1" t="s">
        <v>104</v>
      </c>
      <c r="D26" s="1"/>
      <c r="G26" s="1"/>
      <c r="H26" s="2"/>
    </row>
    <row r="27" spans="1:14" x14ac:dyDescent="0.3">
      <c r="A27" s="2"/>
      <c r="H27" s="2"/>
    </row>
    <row r="28" spans="1:14" x14ac:dyDescent="0.3">
      <c r="A28" s="2"/>
      <c r="H28" s="2"/>
    </row>
    <row r="29" spans="1:14" x14ac:dyDescent="0.3">
      <c r="A29" s="3"/>
      <c r="H29" s="1" t="s">
        <v>62</v>
      </c>
      <c r="L29" s="1">
        <f>SUM(L20:L28)</f>
        <v>0</v>
      </c>
      <c r="M29" s="1">
        <f>SUM(M21:M26)</f>
        <v>0</v>
      </c>
      <c r="N29" s="1">
        <f>SUM(N20:N28)</f>
        <v>0</v>
      </c>
    </row>
    <row r="30" spans="1:14" x14ac:dyDescent="0.3">
      <c r="A30" s="3"/>
      <c r="H30" s="2"/>
    </row>
    <row r="31" spans="1:14" x14ac:dyDescent="0.3">
      <c r="A31" s="2"/>
      <c r="H31" s="2"/>
    </row>
    <row r="32" spans="1:14" x14ac:dyDescent="0.3">
      <c r="A32" s="3"/>
      <c r="H32" s="2"/>
    </row>
    <row r="33" spans="1:14" x14ac:dyDescent="0.3">
      <c r="A33" s="3"/>
      <c r="H33" s="2"/>
    </row>
    <row r="34" spans="1:14" x14ac:dyDescent="0.3">
      <c r="A34" s="3"/>
      <c r="H34" s="2"/>
    </row>
    <row r="35" spans="1:14" x14ac:dyDescent="0.3">
      <c r="A35" s="3"/>
      <c r="H35" s="2"/>
    </row>
    <row r="36" spans="1:14" x14ac:dyDescent="0.3">
      <c r="A36" s="16" t="s">
        <v>72</v>
      </c>
      <c r="D36" s="1"/>
      <c r="G36" s="1">
        <f>SUM(G27:G35)</f>
        <v>0</v>
      </c>
      <c r="H36" s="2"/>
    </row>
    <row r="37" spans="1:14" x14ac:dyDescent="0.3">
      <c r="A37" s="3"/>
      <c r="H37" s="2"/>
      <c r="I37" s="19"/>
      <c r="J37" s="19"/>
      <c r="K37" s="19"/>
      <c r="L37" s="19"/>
      <c r="M37" s="19"/>
      <c r="N37" s="19"/>
    </row>
    <row r="38" spans="1:14" x14ac:dyDescent="0.3">
      <c r="A38" s="3"/>
      <c r="H38" s="2"/>
    </row>
    <row r="39" spans="1:14" x14ac:dyDescent="0.3">
      <c r="A39" s="3"/>
      <c r="H39" s="2"/>
    </row>
    <row r="40" spans="1:14" x14ac:dyDescent="0.3">
      <c r="A40" s="3"/>
      <c r="H40" s="2"/>
    </row>
    <row r="41" spans="1:14" x14ac:dyDescent="0.3">
      <c r="A41" s="2"/>
      <c r="H41" s="2"/>
    </row>
    <row r="42" spans="1:14" x14ac:dyDescent="0.3">
      <c r="A42" s="2"/>
      <c r="H42" s="1" t="s">
        <v>63</v>
      </c>
      <c r="K42" s="1">
        <f t="shared" ref="K42" si="0">SUM(K30:K40)</f>
        <v>0</v>
      </c>
      <c r="L42" s="1">
        <f>SUM(L30:L41)</f>
        <v>0</v>
      </c>
      <c r="M42" s="1">
        <f>SUM(M30:M40)</f>
        <v>0</v>
      </c>
      <c r="N42" s="1">
        <f>SUM(N30:N41)</f>
        <v>0</v>
      </c>
    </row>
    <row r="43" spans="1:14" x14ac:dyDescent="0.3">
      <c r="A43" s="3"/>
      <c r="H43" s="2"/>
      <c r="I43" s="19"/>
      <c r="J43" s="12"/>
      <c r="K43" s="12"/>
      <c r="L43" s="19"/>
      <c r="M43" s="19"/>
      <c r="N43" s="19"/>
    </row>
    <row r="44" spans="1:14" x14ac:dyDescent="0.3">
      <c r="A44" s="3"/>
      <c r="H44" s="2"/>
    </row>
    <row r="45" spans="1:14" x14ac:dyDescent="0.3">
      <c r="A45" s="2"/>
      <c r="H45" s="2"/>
    </row>
    <row r="46" spans="1:14" x14ac:dyDescent="0.3">
      <c r="A46" s="2"/>
      <c r="H46" s="2"/>
    </row>
    <row r="47" spans="1:14" x14ac:dyDescent="0.3">
      <c r="A47" s="2"/>
      <c r="H47" s="2"/>
      <c r="L47" s="12"/>
      <c r="N47" s="12"/>
    </row>
    <row r="48" spans="1:14" x14ac:dyDescent="0.3">
      <c r="A48" s="3"/>
      <c r="H48" s="2"/>
    </row>
    <row r="49" spans="1:14" x14ac:dyDescent="0.3">
      <c r="A49" s="3"/>
      <c r="H49" s="2"/>
    </row>
    <row r="50" spans="1:14" x14ac:dyDescent="0.3">
      <c r="A50" s="3"/>
      <c r="H50" s="2"/>
    </row>
    <row r="51" spans="1:14" x14ac:dyDescent="0.3">
      <c r="A51" s="3"/>
      <c r="H51" s="2"/>
      <c r="L51" s="12"/>
      <c r="N51" s="12"/>
    </row>
    <row r="52" spans="1:14" x14ac:dyDescent="0.3">
      <c r="A52" s="3"/>
      <c r="H52" s="2"/>
    </row>
    <row r="53" spans="1:14" x14ac:dyDescent="0.3">
      <c r="A53" s="3"/>
      <c r="H53" s="2"/>
    </row>
    <row r="54" spans="1:14" x14ac:dyDescent="0.3">
      <c r="A54" s="1"/>
      <c r="B54" s="1"/>
      <c r="D54" s="18"/>
      <c r="E54" s="1"/>
      <c r="F54" s="1"/>
      <c r="G54" s="23"/>
      <c r="H54" s="1" t="s">
        <v>65</v>
      </c>
      <c r="K54" s="1">
        <f>SUM(K43:K51)</f>
        <v>0</v>
      </c>
      <c r="L54" s="1">
        <f>SUM(L43:L53)</f>
        <v>0</v>
      </c>
      <c r="M54" s="1">
        <f>SUM(M43:M51)</f>
        <v>0</v>
      </c>
      <c r="N54" s="1">
        <f>SUM(N43:N53)</f>
        <v>0</v>
      </c>
    </row>
    <row r="55" spans="1:14" x14ac:dyDescent="0.3">
      <c r="A55" s="3"/>
      <c r="B55" s="1"/>
      <c r="D55" s="24"/>
      <c r="E55" s="1"/>
      <c r="F55" s="1"/>
      <c r="G55" s="1"/>
      <c r="H55" s="2"/>
    </row>
    <row r="56" spans="1:14" x14ac:dyDescent="0.3">
      <c r="B56" s="1"/>
      <c r="D56" s="24"/>
      <c r="E56" s="1"/>
      <c r="F56" s="1"/>
      <c r="G56" s="1"/>
      <c r="H56" s="2"/>
    </row>
    <row r="57" spans="1:14" x14ac:dyDescent="0.3">
      <c r="A57" s="2"/>
      <c r="B57" s="1"/>
      <c r="D57" s="24"/>
      <c r="H57" s="2"/>
    </row>
    <row r="58" spans="1:14" x14ac:dyDescent="0.3">
      <c r="A58" s="13" t="s">
        <v>75</v>
      </c>
      <c r="D58" s="18"/>
      <c r="G58" s="1">
        <f>SUM(G37:G57)</f>
        <v>0</v>
      </c>
      <c r="H58" s="1" t="s">
        <v>69</v>
      </c>
      <c r="L58" s="1">
        <f>SUM(L55:L57)</f>
        <v>0</v>
      </c>
      <c r="M58" s="1">
        <f>SUM(M55:M57)</f>
        <v>0</v>
      </c>
      <c r="N58" s="1">
        <f>SUM(N55:N57)</f>
        <v>0</v>
      </c>
    </row>
    <row r="59" spans="1:14" x14ac:dyDescent="0.3">
      <c r="A59" s="2"/>
      <c r="B59" s="1"/>
      <c r="D59" s="24"/>
      <c r="H59" s="2"/>
      <c r="M59" s="4"/>
    </row>
    <row r="60" spans="1:14" x14ac:dyDescent="0.3">
      <c r="A60" s="1" t="s">
        <v>78</v>
      </c>
      <c r="G60" s="1"/>
      <c r="H60" s="2"/>
      <c r="M60" s="4"/>
    </row>
    <row r="61" spans="1:14" x14ac:dyDescent="0.3">
      <c r="A61" s="2"/>
      <c r="H61" s="3"/>
      <c r="M61" s="4"/>
    </row>
    <row r="62" spans="1:14" x14ac:dyDescent="0.3">
      <c r="H62" s="2"/>
      <c r="M62" s="4"/>
    </row>
    <row r="63" spans="1:14" x14ac:dyDescent="0.3">
      <c r="A63" s="1"/>
      <c r="D63" s="18"/>
      <c r="G63" s="1"/>
      <c r="H63" s="2"/>
      <c r="M63" s="4"/>
    </row>
    <row r="64" spans="1:14" x14ac:dyDescent="0.3">
      <c r="A64" s="2"/>
      <c r="H64" s="2"/>
      <c r="M64" s="4"/>
    </row>
    <row r="65" spans="1:14" x14ac:dyDescent="0.3">
      <c r="A65" s="3"/>
      <c r="H65" s="2"/>
      <c r="M65" s="4"/>
    </row>
    <row r="66" spans="1:14" x14ac:dyDescent="0.3">
      <c r="A66" s="2"/>
      <c r="H66" s="2"/>
      <c r="M66" s="4"/>
    </row>
    <row r="67" spans="1:14" x14ac:dyDescent="0.3">
      <c r="A67" s="2"/>
      <c r="H67" s="2"/>
      <c r="M67" s="4"/>
    </row>
    <row r="68" spans="1:14" x14ac:dyDescent="0.3">
      <c r="H68" s="2"/>
      <c r="M68" s="4"/>
    </row>
    <row r="69" spans="1:14" x14ac:dyDescent="0.3">
      <c r="H69" s="2"/>
      <c r="M69" s="4"/>
    </row>
    <row r="70" spans="1:14" x14ac:dyDescent="0.3">
      <c r="H70" s="2"/>
      <c r="M70" s="4"/>
    </row>
    <row r="71" spans="1:14" x14ac:dyDescent="0.3">
      <c r="H71" s="1" t="s">
        <v>72</v>
      </c>
      <c r="L71" s="1">
        <f>SUM(L59:L70)</f>
        <v>0</v>
      </c>
      <c r="M71" s="18">
        <f>SUM(M59:M70)</f>
        <v>0</v>
      </c>
      <c r="N71" s="1">
        <f>SUM(N59:N70)</f>
        <v>0</v>
      </c>
    </row>
    <row r="72" spans="1:14" x14ac:dyDescent="0.3">
      <c r="H72" s="2"/>
    </row>
    <row r="73" spans="1:14" x14ac:dyDescent="0.3">
      <c r="H73" s="2"/>
    </row>
    <row r="74" spans="1:14" x14ac:dyDescent="0.3">
      <c r="G74" s="1"/>
      <c r="H74" s="2"/>
    </row>
    <row r="75" spans="1:14" x14ac:dyDescent="0.3">
      <c r="H75" s="2"/>
    </row>
    <row r="76" spans="1:14" x14ac:dyDescent="0.3">
      <c r="H76" s="2"/>
    </row>
    <row r="77" spans="1:14" x14ac:dyDescent="0.3">
      <c r="A77" s="1" t="s">
        <v>115</v>
      </c>
      <c r="H77" s="2"/>
    </row>
    <row r="78" spans="1:14" x14ac:dyDescent="0.3">
      <c r="H78" s="2"/>
    </row>
    <row r="79" spans="1:14" x14ac:dyDescent="0.3">
      <c r="H79" s="2"/>
    </row>
    <row r="80" spans="1:14" x14ac:dyDescent="0.3">
      <c r="H80" s="2"/>
    </row>
    <row r="81" spans="8:14" x14ac:dyDescent="0.3">
      <c r="H81" s="2"/>
    </row>
    <row r="82" spans="8:14" x14ac:dyDescent="0.3">
      <c r="H82" s="2"/>
    </row>
    <row r="83" spans="8:14" x14ac:dyDescent="0.3">
      <c r="H83" s="1" t="s">
        <v>75</v>
      </c>
      <c r="K83" s="1"/>
      <c r="L83" s="1">
        <f>SUM(L72:L82)</f>
        <v>0</v>
      </c>
      <c r="M83" s="1">
        <f>SUM(M72:M81)</f>
        <v>0</v>
      </c>
      <c r="N83" s="1">
        <f>SUM(N72:N82)</f>
        <v>0</v>
      </c>
    </row>
    <row r="84" spans="8:14" x14ac:dyDescent="0.3">
      <c r="H84" s="2"/>
      <c r="K84" s="1"/>
      <c r="M84" s="1"/>
    </row>
    <row r="85" spans="8:14" x14ac:dyDescent="0.3">
      <c r="H85" s="2"/>
    </row>
    <row r="86" spans="8:14" x14ac:dyDescent="0.3">
      <c r="H86" s="2"/>
    </row>
    <row r="87" spans="8:14" x14ac:dyDescent="0.3">
      <c r="H87" s="2"/>
    </row>
    <row r="88" spans="8:14" x14ac:dyDescent="0.3">
      <c r="H88" s="2"/>
    </row>
    <row r="89" spans="8:14" x14ac:dyDescent="0.3">
      <c r="H89" s="2"/>
    </row>
    <row r="90" spans="8:14" x14ac:dyDescent="0.3">
      <c r="H90" s="2"/>
    </row>
    <row r="91" spans="8:14" x14ac:dyDescent="0.3">
      <c r="H91" s="2"/>
    </row>
    <row r="92" spans="8:14" x14ac:dyDescent="0.3">
      <c r="H92" s="2"/>
    </row>
    <row r="93" spans="8:14" x14ac:dyDescent="0.3">
      <c r="H93" s="2"/>
    </row>
    <row r="94" spans="8:14" x14ac:dyDescent="0.3">
      <c r="H94" s="2"/>
    </row>
    <row r="95" spans="8:14" x14ac:dyDescent="0.3">
      <c r="H95" s="2"/>
    </row>
    <row r="96" spans="8:14" x14ac:dyDescent="0.3">
      <c r="H96" s="2"/>
    </row>
    <row r="97" spans="8:14" x14ac:dyDescent="0.3">
      <c r="H97" s="1" t="s">
        <v>77</v>
      </c>
      <c r="L97" s="1">
        <f>SUM(L84:L96)</f>
        <v>0</v>
      </c>
      <c r="M97" s="1">
        <f>SUM(M85:M96)</f>
        <v>0</v>
      </c>
      <c r="N97" s="1">
        <f>SUM(N84:N96)</f>
        <v>0</v>
      </c>
    </row>
    <row r="98" spans="8:14" x14ac:dyDescent="0.3">
      <c r="H98" s="2"/>
    </row>
    <row r="99" spans="8:14" x14ac:dyDescent="0.3">
      <c r="H99" s="2"/>
    </row>
    <row r="100" spans="8:14" x14ac:dyDescent="0.3">
      <c r="H100" s="2"/>
    </row>
    <row r="101" spans="8:14" x14ac:dyDescent="0.3">
      <c r="H101" s="2"/>
    </row>
    <row r="102" spans="8:14" x14ac:dyDescent="0.3">
      <c r="H102" s="2"/>
    </row>
    <row r="103" spans="8:14" x14ac:dyDescent="0.3">
      <c r="H103" s="2"/>
    </row>
    <row r="104" spans="8:14" x14ac:dyDescent="0.3">
      <c r="H104" s="2"/>
    </row>
    <row r="105" spans="8:14" x14ac:dyDescent="0.3">
      <c r="H105" s="2"/>
    </row>
    <row r="106" spans="8:14" x14ac:dyDescent="0.3">
      <c r="H106" s="2"/>
    </row>
    <row r="107" spans="8:14" x14ac:dyDescent="0.3">
      <c r="H107" s="2"/>
    </row>
    <row r="108" spans="8:14" x14ac:dyDescent="0.3">
      <c r="H108" s="2"/>
    </row>
    <row r="109" spans="8:14" x14ac:dyDescent="0.3">
      <c r="H109" s="2"/>
    </row>
    <row r="110" spans="8:14" x14ac:dyDescent="0.3">
      <c r="H110" s="1" t="s">
        <v>78</v>
      </c>
      <c r="K110" s="1">
        <f>SUM(K98:K107)</f>
        <v>0</v>
      </c>
      <c r="L110" s="1">
        <f>SUM(L98:L109)</f>
        <v>0</v>
      </c>
      <c r="M110" s="1">
        <f>SUM(M98:M107)</f>
        <v>0</v>
      </c>
      <c r="N110" s="25">
        <f>SUM(N98:N109)</f>
        <v>0</v>
      </c>
    </row>
    <row r="111" spans="8:14" x14ac:dyDescent="0.3">
      <c r="H111" s="2"/>
    </row>
    <row r="112" spans="8:14" x14ac:dyDescent="0.3">
      <c r="H112" s="2"/>
      <c r="I112" s="2"/>
    </row>
    <row r="113" spans="8:14" x14ac:dyDescent="0.3">
      <c r="H113" s="2"/>
    </row>
    <row r="114" spans="8:14" x14ac:dyDescent="0.3">
      <c r="H114" s="2"/>
    </row>
    <row r="115" spans="8:14" x14ac:dyDescent="0.3">
      <c r="H115" s="2"/>
    </row>
    <row r="116" spans="8:14" x14ac:dyDescent="0.3">
      <c r="H116" s="2"/>
    </row>
    <row r="117" spans="8:14" x14ac:dyDescent="0.3">
      <c r="H117" s="2"/>
    </row>
    <row r="118" spans="8:14" x14ac:dyDescent="0.3">
      <c r="H118" s="2"/>
    </row>
    <row r="119" spans="8:14" x14ac:dyDescent="0.3">
      <c r="H119" s="2"/>
    </row>
    <row r="120" spans="8:14" x14ac:dyDescent="0.3">
      <c r="H120" s="2"/>
    </row>
    <row r="121" spans="8:14" x14ac:dyDescent="0.3">
      <c r="H121" s="2"/>
    </row>
    <row r="122" spans="8:14" x14ac:dyDescent="0.3">
      <c r="H122" s="1" t="s">
        <v>81</v>
      </c>
      <c r="K122" s="1">
        <f>SUM(K111:K118)</f>
        <v>0</v>
      </c>
      <c r="L122" s="1">
        <f>SUM(L111:L121)</f>
        <v>0</v>
      </c>
      <c r="M122" s="1">
        <f>SUM(M111:M118)</f>
        <v>0</v>
      </c>
      <c r="N122" s="1">
        <f>SUM(N111:N121)</f>
        <v>0</v>
      </c>
    </row>
    <row r="123" spans="8:14" x14ac:dyDescent="0.3">
      <c r="H123" s="2"/>
    </row>
    <row r="124" spans="8:14" x14ac:dyDescent="0.3">
      <c r="H124" s="2"/>
    </row>
    <row r="125" spans="8:14" x14ac:dyDescent="0.3">
      <c r="H125" s="2"/>
    </row>
    <row r="126" spans="8:14" x14ac:dyDescent="0.3">
      <c r="H126" s="2"/>
      <c r="I126" s="12"/>
    </row>
    <row r="127" spans="8:14" x14ac:dyDescent="0.3">
      <c r="H127" s="2"/>
    </row>
    <row r="128" spans="8:14" x14ac:dyDescent="0.3">
      <c r="H128" s="2"/>
    </row>
    <row r="129" spans="8:14" x14ac:dyDescent="0.3">
      <c r="H129" s="2"/>
    </row>
    <row r="130" spans="8:14" x14ac:dyDescent="0.3">
      <c r="H130" s="2"/>
    </row>
    <row r="131" spans="8:14" x14ac:dyDescent="0.3">
      <c r="H131" s="2"/>
    </row>
    <row r="132" spans="8:14" x14ac:dyDescent="0.3">
      <c r="H132" s="2"/>
    </row>
    <row r="133" spans="8:14" x14ac:dyDescent="0.3">
      <c r="H133" s="1" t="s">
        <v>85</v>
      </c>
      <c r="L133" s="1">
        <f>SUM(L123:L132)</f>
        <v>0</v>
      </c>
      <c r="N133" s="1">
        <f>SUM(N123:N132)</f>
        <v>0</v>
      </c>
    </row>
    <row r="134" spans="8:14" x14ac:dyDescent="0.3">
      <c r="H134" s="3"/>
    </row>
    <row r="145" spans="8:14" x14ac:dyDescent="0.3">
      <c r="H145" s="1" t="s">
        <v>88</v>
      </c>
      <c r="L145" s="1">
        <f>SUM(L134:L144)</f>
        <v>0</v>
      </c>
      <c r="M145" s="1">
        <f t="shared" ref="M145:N145" si="1">SUM(M134:M144)</f>
        <v>0</v>
      </c>
      <c r="N145" s="1">
        <f t="shared" si="1"/>
        <v>0</v>
      </c>
    </row>
    <row r="146" spans="8:14" x14ac:dyDescent="0.3">
      <c r="H146" s="1"/>
      <c r="N146">
        <f t="shared" ref="N146:N160" si="2">SUM(K146:M146)</f>
        <v>0</v>
      </c>
    </row>
    <row r="147" spans="8:14" x14ac:dyDescent="0.3">
      <c r="N147">
        <f t="shared" si="2"/>
        <v>0</v>
      </c>
    </row>
    <row r="148" spans="8:14" x14ac:dyDescent="0.3">
      <c r="H148" s="1" t="s">
        <v>90</v>
      </c>
      <c r="K148" s="1"/>
      <c r="L148" s="1">
        <f>SUM(L19+L29+L42+L54+L58+L71+L83+L97+L110+L122+L133+L145)</f>
        <v>3457.64</v>
      </c>
      <c r="M148" s="1">
        <f>SUM(M19+M29+M42+M54+M58+M71+M83+M97+M110+M122+M133+M145)</f>
        <v>34.36</v>
      </c>
      <c r="N148" s="6"/>
    </row>
    <row r="149" spans="8:14" x14ac:dyDescent="0.3">
      <c r="N149">
        <f t="shared" si="2"/>
        <v>0</v>
      </c>
    </row>
    <row r="150" spans="8:14" x14ac:dyDescent="0.3">
      <c r="N150">
        <f t="shared" si="2"/>
        <v>0</v>
      </c>
    </row>
    <row r="151" spans="8:14" x14ac:dyDescent="0.3">
      <c r="N151">
        <f t="shared" si="2"/>
        <v>0</v>
      </c>
    </row>
    <row r="152" spans="8:14" x14ac:dyDescent="0.3">
      <c r="N152">
        <f t="shared" si="2"/>
        <v>0</v>
      </c>
    </row>
    <row r="153" spans="8:14" x14ac:dyDescent="0.3">
      <c r="N153">
        <f t="shared" si="2"/>
        <v>0</v>
      </c>
    </row>
    <row r="154" spans="8:14" x14ac:dyDescent="0.3">
      <c r="N154">
        <f t="shared" si="2"/>
        <v>0</v>
      </c>
    </row>
    <row r="155" spans="8:14" x14ac:dyDescent="0.3">
      <c r="N155">
        <f t="shared" si="2"/>
        <v>0</v>
      </c>
    </row>
    <row r="156" spans="8:14" x14ac:dyDescent="0.3">
      <c r="N156">
        <f t="shared" si="2"/>
        <v>0</v>
      </c>
    </row>
    <row r="157" spans="8:14" x14ac:dyDescent="0.3">
      <c r="N157">
        <f t="shared" si="2"/>
        <v>0</v>
      </c>
    </row>
    <row r="158" spans="8:14" x14ac:dyDescent="0.3">
      <c r="N158">
        <f t="shared" si="2"/>
        <v>0</v>
      </c>
    </row>
    <row r="159" spans="8:14" x14ac:dyDescent="0.3">
      <c r="N159">
        <f t="shared" si="2"/>
        <v>0</v>
      </c>
    </row>
    <row r="160" spans="8:14" x14ac:dyDescent="0.3">
      <c r="N160">
        <f t="shared" si="2"/>
        <v>0</v>
      </c>
    </row>
  </sheetData>
  <pageMargins left="0.7" right="0.7" top="0.75" bottom="0.75" header="0.3" footer="0.3"/>
  <pageSetup paperSize="9" scale="2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1EE0D-7F25-4A00-9C80-EBF53652AE55}">
  <sheetPr>
    <pageSetUpPr fitToPage="1"/>
  </sheetPr>
  <dimension ref="A1:A36"/>
  <sheetViews>
    <sheetView topLeftCell="A10" workbookViewId="0">
      <selection activeCell="A31" sqref="A31:E36"/>
    </sheetView>
  </sheetViews>
  <sheetFormatPr defaultRowHeight="14.4" x14ac:dyDescent="0.3"/>
  <sheetData>
    <row r="1" spans="1:1" x14ac:dyDescent="0.3">
      <c r="A1" s="1" t="s">
        <v>133</v>
      </c>
    </row>
    <row r="3" spans="1:1" x14ac:dyDescent="0.3">
      <c r="A3" s="1" t="s">
        <v>103</v>
      </c>
    </row>
    <row r="5" spans="1:1" x14ac:dyDescent="0.3">
      <c r="A5" s="21"/>
    </row>
    <row r="6" spans="1:1" x14ac:dyDescent="0.3">
      <c r="A6" s="21"/>
    </row>
    <row r="7" spans="1:1" x14ac:dyDescent="0.3">
      <c r="A7" s="21"/>
    </row>
    <row r="8" spans="1:1" x14ac:dyDescent="0.3">
      <c r="A8" s="21"/>
    </row>
    <row r="9" spans="1:1" x14ac:dyDescent="0.3">
      <c r="A9" s="21"/>
    </row>
    <row r="10" spans="1:1" x14ac:dyDescent="0.3">
      <c r="A10" s="21"/>
    </row>
    <row r="11" spans="1:1" x14ac:dyDescent="0.3">
      <c r="A11" s="21"/>
    </row>
    <row r="12" spans="1:1" x14ac:dyDescent="0.3">
      <c r="A12" s="21"/>
    </row>
    <row r="13" spans="1:1" x14ac:dyDescent="0.3">
      <c r="A13" s="21"/>
    </row>
    <row r="15" spans="1:1" x14ac:dyDescent="0.3">
      <c r="A15" s="1" t="s">
        <v>134</v>
      </c>
    </row>
    <row r="17" spans="1:1" x14ac:dyDescent="0.3">
      <c r="A17" s="1" t="s">
        <v>114</v>
      </c>
    </row>
    <row r="19" spans="1:1" x14ac:dyDescent="0.3">
      <c r="A19" s="21"/>
    </row>
    <row r="20" spans="1:1" x14ac:dyDescent="0.3">
      <c r="A20" s="21"/>
    </row>
    <row r="21" spans="1:1" x14ac:dyDescent="0.3">
      <c r="A21" s="21"/>
    </row>
    <row r="22" spans="1:1" x14ac:dyDescent="0.3">
      <c r="A22" s="21"/>
    </row>
    <row r="23" spans="1:1" x14ac:dyDescent="0.3">
      <c r="A23" s="21"/>
    </row>
    <row r="24" spans="1:1" x14ac:dyDescent="0.3">
      <c r="A24" s="21"/>
    </row>
    <row r="25" spans="1:1" x14ac:dyDescent="0.3">
      <c r="A25" s="21"/>
    </row>
    <row r="29" spans="1:1" x14ac:dyDescent="0.3">
      <c r="A29" s="6" t="s">
        <v>135</v>
      </c>
    </row>
    <row r="31" spans="1:1" x14ac:dyDescent="0.3">
      <c r="A31" s="21"/>
    </row>
    <row r="32" spans="1:1" x14ac:dyDescent="0.3">
      <c r="A32" s="21"/>
    </row>
    <row r="33" spans="1:1" x14ac:dyDescent="0.3">
      <c r="A33" s="21"/>
    </row>
    <row r="34" spans="1:1" x14ac:dyDescent="0.3">
      <c r="A34" s="21"/>
    </row>
    <row r="35" spans="1:1" x14ac:dyDescent="0.3">
      <c r="A35" s="21"/>
    </row>
    <row r="36" spans="1:1" x14ac:dyDescent="0.3">
      <c r="A36" s="21"/>
    </row>
  </sheetData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368E-B7A1-4ACF-85E3-F5638BD93342}">
  <sheetPr>
    <pageSetUpPr fitToPage="1"/>
  </sheetPr>
  <dimension ref="A1:V58"/>
  <sheetViews>
    <sheetView topLeftCell="A32" workbookViewId="0">
      <selection activeCell="L10" sqref="L10"/>
    </sheetView>
  </sheetViews>
  <sheetFormatPr defaultRowHeight="14.4" x14ac:dyDescent="0.3"/>
  <cols>
    <col min="1" max="1" width="17.5546875" bestFit="1" customWidth="1"/>
    <col min="2" max="2" width="11.44140625" bestFit="1" customWidth="1"/>
    <col min="5" max="5" width="8" bestFit="1" customWidth="1"/>
    <col min="6" max="6" width="10.33203125" bestFit="1" customWidth="1"/>
    <col min="10" max="10" width="9.77734375" customWidth="1"/>
    <col min="12" max="12" width="10" bestFit="1" customWidth="1"/>
    <col min="14" max="14" width="10.44140625" bestFit="1" customWidth="1"/>
  </cols>
  <sheetData>
    <row r="1" spans="1:22" x14ac:dyDescent="0.3">
      <c r="A1" s="1" t="s">
        <v>132</v>
      </c>
    </row>
    <row r="2" spans="1:22" x14ac:dyDescent="0.3">
      <c r="B2" s="6" t="s">
        <v>32</v>
      </c>
      <c r="C2" s="1" t="s">
        <v>33</v>
      </c>
      <c r="D2" s="1" t="s">
        <v>83</v>
      </c>
      <c r="E2" s="1"/>
      <c r="F2" s="15">
        <v>0.08</v>
      </c>
      <c r="G2" s="15">
        <v>0.17</v>
      </c>
      <c r="H2" s="15">
        <v>0.25</v>
      </c>
      <c r="I2" s="15">
        <v>0.33</v>
      </c>
      <c r="J2" s="15">
        <v>0.42</v>
      </c>
      <c r="K2" s="15">
        <v>0.5</v>
      </c>
      <c r="L2" s="15">
        <v>0.57999999999999996</v>
      </c>
      <c r="M2" s="15">
        <v>0.67</v>
      </c>
      <c r="N2" s="15">
        <v>0.75</v>
      </c>
      <c r="O2" s="15">
        <v>0.83</v>
      </c>
      <c r="P2" s="15">
        <v>0.92</v>
      </c>
      <c r="Q2" s="15">
        <v>1</v>
      </c>
    </row>
    <row r="3" spans="1:22" x14ac:dyDescent="0.3">
      <c r="A3" s="1" t="s">
        <v>80</v>
      </c>
      <c r="B3" s="6" t="s">
        <v>136</v>
      </c>
      <c r="C3" s="1" t="s">
        <v>137</v>
      </c>
      <c r="D3" s="1" t="s">
        <v>82</v>
      </c>
      <c r="E3" s="7" t="s">
        <v>73</v>
      </c>
      <c r="F3" s="13">
        <v>44316</v>
      </c>
      <c r="G3" s="13">
        <v>44347</v>
      </c>
      <c r="H3" s="13">
        <v>44377</v>
      </c>
      <c r="I3" s="13">
        <v>44773</v>
      </c>
      <c r="J3" s="13">
        <v>45169</v>
      </c>
      <c r="K3" s="13">
        <v>44834</v>
      </c>
      <c r="L3" s="13">
        <v>44865</v>
      </c>
      <c r="M3" s="13">
        <v>44895</v>
      </c>
      <c r="N3" s="13">
        <v>44926</v>
      </c>
      <c r="O3" s="13">
        <v>44592</v>
      </c>
      <c r="P3" s="13">
        <v>44620</v>
      </c>
      <c r="Q3" s="13">
        <v>44651</v>
      </c>
    </row>
    <row r="4" spans="1:22" x14ac:dyDescent="0.3">
      <c r="A4" t="s">
        <v>37</v>
      </c>
      <c r="C4">
        <v>2500</v>
      </c>
      <c r="D4">
        <f t="shared" ref="D4:D27" si="0">SUM(F4:Q4)</f>
        <v>2530.5700000000002</v>
      </c>
      <c r="E4" s="8">
        <f>SUM(D4/C4)</f>
        <v>1.0122280000000001</v>
      </c>
      <c r="F4">
        <v>2530.5700000000002</v>
      </c>
    </row>
    <row r="5" spans="1:22" x14ac:dyDescent="0.3">
      <c r="A5" t="s">
        <v>40</v>
      </c>
      <c r="C5">
        <v>1000</v>
      </c>
      <c r="D5">
        <f t="shared" si="0"/>
        <v>0</v>
      </c>
      <c r="E5" s="26">
        <f t="shared" ref="E5:E40" si="1">SUM(D5/C5)</f>
        <v>0</v>
      </c>
    </row>
    <row r="6" spans="1:22" x14ac:dyDescent="0.3">
      <c r="A6" t="s">
        <v>41</v>
      </c>
      <c r="C6">
        <v>500</v>
      </c>
      <c r="D6">
        <f t="shared" si="0"/>
        <v>0</v>
      </c>
      <c r="E6" s="8">
        <f t="shared" si="1"/>
        <v>0</v>
      </c>
    </row>
    <row r="7" spans="1:22" x14ac:dyDescent="0.3">
      <c r="A7" t="s">
        <v>43</v>
      </c>
      <c r="C7">
        <v>3200</v>
      </c>
      <c r="D7">
        <f t="shared" si="0"/>
        <v>206.18</v>
      </c>
      <c r="E7" s="8">
        <f t="shared" si="1"/>
        <v>6.4431249999999995E-2</v>
      </c>
      <c r="F7">
        <v>206.18</v>
      </c>
      <c r="V7" s="1"/>
    </row>
    <row r="8" spans="1:22" x14ac:dyDescent="0.3">
      <c r="A8" t="s">
        <v>116</v>
      </c>
      <c r="C8">
        <v>700</v>
      </c>
      <c r="D8">
        <f t="shared" si="0"/>
        <v>0</v>
      </c>
      <c r="E8" s="8">
        <f t="shared" si="1"/>
        <v>0</v>
      </c>
    </row>
    <row r="9" spans="1:22" x14ac:dyDescent="0.3">
      <c r="A9" t="s">
        <v>46</v>
      </c>
      <c r="C9">
        <v>550</v>
      </c>
      <c r="D9">
        <f t="shared" si="0"/>
        <v>0</v>
      </c>
      <c r="E9" s="8">
        <f t="shared" si="1"/>
        <v>0</v>
      </c>
      <c r="Q9" s="1"/>
    </row>
    <row r="10" spans="1:22" x14ac:dyDescent="0.3">
      <c r="A10" t="s">
        <v>48</v>
      </c>
      <c r="C10">
        <v>400</v>
      </c>
      <c r="D10">
        <f t="shared" si="0"/>
        <v>319.67</v>
      </c>
      <c r="E10" s="8">
        <f t="shared" si="1"/>
        <v>0.79917500000000008</v>
      </c>
      <c r="F10">
        <v>319.67</v>
      </c>
    </row>
    <row r="11" spans="1:22" x14ac:dyDescent="0.3">
      <c r="A11" t="s">
        <v>49</v>
      </c>
      <c r="C11">
        <v>450</v>
      </c>
      <c r="D11">
        <f t="shared" si="0"/>
        <v>0</v>
      </c>
      <c r="E11" s="8">
        <f t="shared" si="1"/>
        <v>0</v>
      </c>
    </row>
    <row r="12" spans="1:22" x14ac:dyDescent="0.3">
      <c r="A12" t="s">
        <v>87</v>
      </c>
      <c r="C12">
        <v>5000</v>
      </c>
      <c r="D12">
        <f t="shared" si="0"/>
        <v>395.46</v>
      </c>
      <c r="E12" s="8">
        <f t="shared" si="1"/>
        <v>7.9091999999999996E-2</v>
      </c>
      <c r="F12">
        <v>395.46</v>
      </c>
    </row>
    <row r="13" spans="1:22" x14ac:dyDescent="0.3">
      <c r="A13" t="s">
        <v>50</v>
      </c>
      <c r="C13">
        <v>350</v>
      </c>
      <c r="D13">
        <f t="shared" si="0"/>
        <v>0</v>
      </c>
      <c r="E13" s="8">
        <f t="shared" si="1"/>
        <v>0</v>
      </c>
    </row>
    <row r="14" spans="1:22" x14ac:dyDescent="0.3">
      <c r="A14" t="s">
        <v>51</v>
      </c>
      <c r="C14">
        <v>312</v>
      </c>
      <c r="D14">
        <f t="shared" si="0"/>
        <v>26</v>
      </c>
      <c r="E14" s="8">
        <f t="shared" si="1"/>
        <v>8.3333333333333329E-2</v>
      </c>
      <c r="F14">
        <v>26</v>
      </c>
    </row>
    <row r="15" spans="1:22" x14ac:dyDescent="0.3">
      <c r="A15" t="s">
        <v>52</v>
      </c>
      <c r="C15">
        <v>100</v>
      </c>
      <c r="D15">
        <f t="shared" si="0"/>
        <v>0</v>
      </c>
      <c r="E15" s="8">
        <f t="shared" si="1"/>
        <v>0</v>
      </c>
    </row>
    <row r="16" spans="1:22" x14ac:dyDescent="0.3">
      <c r="A16" t="s">
        <v>93</v>
      </c>
      <c r="C16">
        <v>200</v>
      </c>
      <c r="D16">
        <f t="shared" si="0"/>
        <v>4.22</v>
      </c>
      <c r="E16" s="8">
        <f t="shared" si="1"/>
        <v>2.1099999999999997E-2</v>
      </c>
      <c r="F16">
        <v>4.22</v>
      </c>
    </row>
    <row r="17" spans="1:22" x14ac:dyDescent="0.3">
      <c r="A17" t="s">
        <v>53</v>
      </c>
      <c r="C17">
        <v>100</v>
      </c>
      <c r="D17" s="19">
        <f t="shared" si="0"/>
        <v>0</v>
      </c>
      <c r="E17" s="26">
        <f t="shared" si="1"/>
        <v>0</v>
      </c>
    </row>
    <row r="18" spans="1:22" x14ac:dyDescent="0.3">
      <c r="A18" t="s">
        <v>54</v>
      </c>
      <c r="C18">
        <v>200</v>
      </c>
      <c r="D18" s="19">
        <f t="shared" si="0"/>
        <v>0</v>
      </c>
      <c r="E18" s="26">
        <f t="shared" si="1"/>
        <v>0</v>
      </c>
      <c r="V18" s="1"/>
    </row>
    <row r="19" spans="1:22" x14ac:dyDescent="0.3">
      <c r="A19" t="s">
        <v>55</v>
      </c>
      <c r="C19">
        <v>200</v>
      </c>
      <c r="D19" s="19">
        <f t="shared" si="0"/>
        <v>9.9</v>
      </c>
      <c r="E19" s="26">
        <f t="shared" si="1"/>
        <v>4.9500000000000002E-2</v>
      </c>
      <c r="F19">
        <v>9.9</v>
      </c>
    </row>
    <row r="20" spans="1:22" x14ac:dyDescent="0.3">
      <c r="A20" t="s">
        <v>56</v>
      </c>
      <c r="C20">
        <v>330</v>
      </c>
      <c r="D20" s="19">
        <f t="shared" si="0"/>
        <v>0</v>
      </c>
      <c r="E20" s="26">
        <f t="shared" si="1"/>
        <v>0</v>
      </c>
    </row>
    <row r="21" spans="1:22" x14ac:dyDescent="0.3">
      <c r="A21" t="s">
        <v>123</v>
      </c>
      <c r="C21">
        <v>350</v>
      </c>
      <c r="D21" s="19">
        <f t="shared" si="0"/>
        <v>0</v>
      </c>
      <c r="E21" s="26">
        <f t="shared" si="1"/>
        <v>0</v>
      </c>
    </row>
    <row r="22" spans="1:22" x14ac:dyDescent="0.3">
      <c r="A22" t="s">
        <v>57</v>
      </c>
      <c r="C22">
        <v>250</v>
      </c>
      <c r="D22" s="19">
        <f t="shared" si="0"/>
        <v>0</v>
      </c>
      <c r="E22" s="26">
        <f t="shared" si="1"/>
        <v>0</v>
      </c>
    </row>
    <row r="23" spans="1:22" x14ac:dyDescent="0.3">
      <c r="A23" t="s">
        <v>94</v>
      </c>
      <c r="C23">
        <v>1600</v>
      </c>
      <c r="D23" s="19">
        <f t="shared" si="0"/>
        <v>475</v>
      </c>
      <c r="E23" s="26">
        <f t="shared" si="1"/>
        <v>0.296875</v>
      </c>
      <c r="F23">
        <v>475</v>
      </c>
    </row>
    <row r="24" spans="1:22" x14ac:dyDescent="0.3">
      <c r="A24" t="s">
        <v>117</v>
      </c>
      <c r="C24">
        <v>300</v>
      </c>
      <c r="D24">
        <f t="shared" si="0"/>
        <v>0</v>
      </c>
      <c r="E24" s="8">
        <f t="shared" si="1"/>
        <v>0</v>
      </c>
      <c r="G24" s="12"/>
    </row>
    <row r="25" spans="1:22" x14ac:dyDescent="0.3">
      <c r="A25" t="s">
        <v>141</v>
      </c>
      <c r="C25">
        <v>650</v>
      </c>
      <c r="D25">
        <f t="shared" si="0"/>
        <v>0</v>
      </c>
      <c r="E25" s="8">
        <f t="shared" si="1"/>
        <v>0</v>
      </c>
      <c r="F25" s="21"/>
    </row>
    <row r="26" spans="1:22" x14ac:dyDescent="0.3">
      <c r="A26" s="12" t="s">
        <v>140</v>
      </c>
      <c r="C26">
        <v>200</v>
      </c>
      <c r="D26" s="12"/>
      <c r="E26" s="8"/>
      <c r="M26" s="21"/>
    </row>
    <row r="27" spans="1:22" x14ac:dyDescent="0.3">
      <c r="A27" s="1" t="s">
        <v>58</v>
      </c>
      <c r="B27" s="1">
        <f>SUM(B4:B26)</f>
        <v>0</v>
      </c>
      <c r="C27" s="1">
        <f>SUM(C2:C26)</f>
        <v>19442</v>
      </c>
      <c r="D27" s="1">
        <f t="shared" si="0"/>
        <v>3967</v>
      </c>
      <c r="E27" s="7">
        <f t="shared" si="1"/>
        <v>0.20404279395123959</v>
      </c>
      <c r="F27" s="23">
        <f t="shared" ref="F27:Q27" si="2">SUM(F4:F26)</f>
        <v>3967</v>
      </c>
      <c r="G27" s="1">
        <f t="shared" si="2"/>
        <v>0</v>
      </c>
      <c r="H27" s="1">
        <f t="shared" si="2"/>
        <v>0</v>
      </c>
      <c r="I27" s="1">
        <f t="shared" si="2"/>
        <v>0</v>
      </c>
      <c r="J27" s="1">
        <f t="shared" si="2"/>
        <v>0</v>
      </c>
      <c r="K27" s="1">
        <f t="shared" si="2"/>
        <v>0</v>
      </c>
      <c r="L27" s="1">
        <f t="shared" si="2"/>
        <v>0</v>
      </c>
      <c r="M27" s="1">
        <f t="shared" si="2"/>
        <v>0</v>
      </c>
      <c r="N27" s="1">
        <f t="shared" si="2"/>
        <v>0</v>
      </c>
      <c r="O27" s="1">
        <f t="shared" si="2"/>
        <v>0</v>
      </c>
      <c r="P27" s="1">
        <f t="shared" si="2"/>
        <v>0</v>
      </c>
      <c r="Q27">
        <f t="shared" si="2"/>
        <v>0</v>
      </c>
    </row>
    <row r="28" spans="1:22" x14ac:dyDescent="0.3">
      <c r="A28" s="1" t="s">
        <v>97</v>
      </c>
      <c r="C28" s="1" t="s">
        <v>33</v>
      </c>
      <c r="D28" t="s">
        <v>101</v>
      </c>
      <c r="E28" s="8" t="s">
        <v>102</v>
      </c>
      <c r="F28" s="1" t="s">
        <v>99</v>
      </c>
      <c r="G28" s="1" t="s">
        <v>30</v>
      </c>
      <c r="H28" s="1" t="s">
        <v>100</v>
      </c>
      <c r="I28" s="1" t="s">
        <v>105</v>
      </c>
      <c r="J28" s="1" t="s">
        <v>113</v>
      </c>
      <c r="K28" s="1" t="s">
        <v>106</v>
      </c>
      <c r="L28" s="1" t="s">
        <v>107</v>
      </c>
      <c r="M28" s="1" t="s">
        <v>108</v>
      </c>
      <c r="N28" s="1" t="s">
        <v>109</v>
      </c>
      <c r="O28" s="1" t="s">
        <v>110</v>
      </c>
      <c r="P28" s="1" t="s">
        <v>111</v>
      </c>
      <c r="Q28" s="1" t="s">
        <v>112</v>
      </c>
    </row>
    <row r="29" spans="1:22" s="1" customFormat="1" x14ac:dyDescent="0.3">
      <c r="A29" t="s">
        <v>59</v>
      </c>
      <c r="B29" s="1" t="s">
        <v>96</v>
      </c>
      <c r="C29">
        <v>8000</v>
      </c>
      <c r="E29" s="7"/>
      <c r="H29"/>
      <c r="Q29" s="14"/>
    </row>
    <row r="30" spans="1:22" x14ac:dyDescent="0.3">
      <c r="A30" t="s">
        <v>60</v>
      </c>
      <c r="B30" t="s">
        <v>95</v>
      </c>
      <c r="C30">
        <v>1000</v>
      </c>
      <c r="E30" s="8"/>
      <c r="I30" s="17"/>
      <c r="L30" s="1"/>
      <c r="O30" s="1"/>
    </row>
    <row r="31" spans="1:22" x14ac:dyDescent="0.3">
      <c r="A31" t="s">
        <v>142</v>
      </c>
      <c r="C31">
        <v>725</v>
      </c>
      <c r="E31" s="8"/>
      <c r="I31" s="17"/>
    </row>
    <row r="32" spans="1:22" x14ac:dyDescent="0.3">
      <c r="A32" t="s">
        <v>143</v>
      </c>
      <c r="C32">
        <v>1500</v>
      </c>
      <c r="E32" s="8"/>
      <c r="I32" s="17"/>
      <c r="L32" s="1"/>
    </row>
    <row r="33" spans="1:17" x14ac:dyDescent="0.3">
      <c r="A33" t="s">
        <v>144</v>
      </c>
      <c r="C33">
        <v>1500</v>
      </c>
      <c r="D33">
        <f>SUM(F33:Q33)</f>
        <v>0</v>
      </c>
      <c r="E33" s="8">
        <f t="shared" si="1"/>
        <v>0</v>
      </c>
      <c r="I33" s="17"/>
      <c r="L33" s="1"/>
    </row>
    <row r="34" spans="1:17" x14ac:dyDescent="0.3">
      <c r="A34" t="s">
        <v>145</v>
      </c>
      <c r="B34" t="s">
        <v>125</v>
      </c>
      <c r="C34">
        <v>500</v>
      </c>
      <c r="D34">
        <f t="shared" ref="D34" si="3">SUM(F34:Q34)</f>
        <v>0</v>
      </c>
      <c r="E34" s="8"/>
      <c r="I34" s="17"/>
      <c r="L34" s="1"/>
    </row>
    <row r="35" spans="1:17" x14ac:dyDescent="0.3">
      <c r="A35" s="12" t="s">
        <v>146</v>
      </c>
      <c r="D35" s="12">
        <f t="shared" ref="D35" si="4">SUM(F35:Q35)</f>
        <v>0</v>
      </c>
      <c r="E35" s="8"/>
      <c r="H35" s="1"/>
      <c r="I35" s="17"/>
    </row>
    <row r="36" spans="1:17" x14ac:dyDescent="0.3">
      <c r="A36" t="s">
        <v>147</v>
      </c>
      <c r="E36" s="8"/>
      <c r="I36" s="17" t="s">
        <v>130</v>
      </c>
      <c r="L36" s="1"/>
    </row>
    <row r="37" spans="1:17" x14ac:dyDescent="0.3">
      <c r="E37" s="8"/>
      <c r="I37" s="17"/>
      <c r="L37" s="1"/>
    </row>
    <row r="38" spans="1:17" x14ac:dyDescent="0.3">
      <c r="A38" s="1" t="s">
        <v>61</v>
      </c>
      <c r="C38" s="1">
        <f>SUM(C29:C37)</f>
        <v>13225</v>
      </c>
      <c r="D38" s="1">
        <f>SUM(D30:D37)</f>
        <v>0</v>
      </c>
      <c r="E38" s="9">
        <f t="shared" si="1"/>
        <v>0</v>
      </c>
      <c r="F38" s="1">
        <f>SUM(F29:F35)</f>
        <v>0</v>
      </c>
      <c r="G38" s="1">
        <f>SUM(G29:G35)</f>
        <v>0</v>
      </c>
      <c r="H38" s="1">
        <f>SUM(H29:H37)</f>
        <v>0</v>
      </c>
      <c r="I38" s="1">
        <f>SUM(I29:I37)</f>
        <v>0</v>
      </c>
      <c r="K38" s="1"/>
      <c r="L38" s="1"/>
      <c r="M38" s="1"/>
      <c r="N38" s="1"/>
      <c r="O38" s="1"/>
      <c r="P38" s="1"/>
      <c r="Q38" s="1"/>
    </row>
    <row r="39" spans="1:17" x14ac:dyDescent="0.3">
      <c r="E39" s="8"/>
    </row>
    <row r="40" spans="1:17" x14ac:dyDescent="0.3">
      <c r="A40" s="1" t="s">
        <v>98</v>
      </c>
      <c r="B40" s="1">
        <f>SUM(B31:B39)</f>
        <v>0</v>
      </c>
      <c r="C40" s="1">
        <f>SUM(C27+C38)</f>
        <v>32667</v>
      </c>
      <c r="D40" s="1">
        <f>SUM(D27+D38)</f>
        <v>3967</v>
      </c>
      <c r="E40" s="10">
        <f t="shared" si="1"/>
        <v>0.12143753635166989</v>
      </c>
      <c r="F40" s="1">
        <f t="shared" ref="F40:Q40" si="5">SUM(F27+F38)</f>
        <v>3967</v>
      </c>
      <c r="G40" s="1">
        <f t="shared" si="5"/>
        <v>0</v>
      </c>
      <c r="H40" s="1">
        <f t="shared" si="5"/>
        <v>0</v>
      </c>
      <c r="I40" s="1">
        <f t="shared" si="5"/>
        <v>0</v>
      </c>
      <c r="J40" s="1">
        <f t="shared" si="5"/>
        <v>0</v>
      </c>
      <c r="K40" s="1">
        <f t="shared" si="5"/>
        <v>0</v>
      </c>
      <c r="L40" s="1">
        <f t="shared" si="5"/>
        <v>0</v>
      </c>
      <c r="M40" s="1">
        <f t="shared" si="5"/>
        <v>0</v>
      </c>
      <c r="N40" s="18">
        <f t="shared" si="5"/>
        <v>0</v>
      </c>
      <c r="O40" s="1">
        <f t="shared" si="5"/>
        <v>0</v>
      </c>
      <c r="P40" s="1">
        <f t="shared" si="5"/>
        <v>0</v>
      </c>
      <c r="Q40">
        <f t="shared" si="5"/>
        <v>0</v>
      </c>
    </row>
    <row r="42" spans="1:17" x14ac:dyDescent="0.3">
      <c r="B42" s="1"/>
      <c r="C42" s="1"/>
      <c r="D42" s="11"/>
      <c r="E42" s="9"/>
      <c r="F42" s="1"/>
      <c r="G42" s="1"/>
      <c r="H42" s="1"/>
      <c r="I42" s="1"/>
      <c r="P42" s="12"/>
    </row>
    <row r="43" spans="1:17" x14ac:dyDescent="0.3">
      <c r="A43" s="6" t="s">
        <v>2</v>
      </c>
      <c r="B43" s="1" t="s">
        <v>31</v>
      </c>
      <c r="C43" s="1" t="s">
        <v>122</v>
      </c>
      <c r="D43" s="1"/>
    </row>
    <row r="44" spans="1:17" x14ac:dyDescent="0.3">
      <c r="A44" s="1"/>
      <c r="B44" s="1" t="s">
        <v>34</v>
      </c>
      <c r="C44" s="1" t="s">
        <v>35</v>
      </c>
      <c r="D44" s="1" t="s">
        <v>122</v>
      </c>
      <c r="E44" s="1"/>
      <c r="F44" s="1" t="s">
        <v>121</v>
      </c>
      <c r="G44" s="1"/>
    </row>
    <row r="45" spans="1:17" x14ac:dyDescent="0.3">
      <c r="A45" s="1" t="s">
        <v>36</v>
      </c>
      <c r="B45" s="1" t="s">
        <v>138</v>
      </c>
      <c r="C45" s="1" t="s">
        <v>139</v>
      </c>
      <c r="D45" s="1" t="s">
        <v>120</v>
      </c>
      <c r="E45" s="1" t="s">
        <v>73</v>
      </c>
      <c r="F45" s="1" t="s">
        <v>99</v>
      </c>
      <c r="G45" s="1" t="s">
        <v>30</v>
      </c>
      <c r="H45" s="1" t="s">
        <v>64</v>
      </c>
      <c r="I45" s="1" t="s">
        <v>105</v>
      </c>
      <c r="J45" s="1" t="s">
        <v>113</v>
      </c>
      <c r="K45" s="1" t="s">
        <v>118</v>
      </c>
      <c r="L45" s="1" t="s">
        <v>107</v>
      </c>
      <c r="M45" s="1" t="s">
        <v>108</v>
      </c>
      <c r="N45" s="1" t="s">
        <v>109</v>
      </c>
      <c r="O45" s="1" t="s">
        <v>110</v>
      </c>
      <c r="P45" s="1" t="s">
        <v>119</v>
      </c>
      <c r="Q45" s="1" t="s">
        <v>112</v>
      </c>
    </row>
    <row r="46" spans="1:17" x14ac:dyDescent="0.3">
      <c r="A46" t="s">
        <v>38</v>
      </c>
      <c r="C46">
        <v>16092</v>
      </c>
      <c r="D46">
        <f t="shared" ref="D46:D57" si="6">SUM(F46:Q46)</f>
        <v>8046</v>
      </c>
      <c r="E46" s="22">
        <f t="shared" ref="E46:E53" si="7">SUM(D46/C46)</f>
        <v>0.5</v>
      </c>
      <c r="F46">
        <v>8046</v>
      </c>
    </row>
    <row r="47" spans="1:17" x14ac:dyDescent="0.3">
      <c r="A47" t="s">
        <v>39</v>
      </c>
      <c r="C47">
        <v>400</v>
      </c>
      <c r="D47">
        <f t="shared" si="6"/>
        <v>0</v>
      </c>
      <c r="E47" s="22">
        <f t="shared" si="7"/>
        <v>0</v>
      </c>
    </row>
    <row r="48" spans="1:17" x14ac:dyDescent="0.3">
      <c r="A48" t="s">
        <v>18</v>
      </c>
      <c r="C48">
        <v>1000</v>
      </c>
      <c r="D48">
        <f t="shared" si="6"/>
        <v>0</v>
      </c>
      <c r="E48" s="22">
        <f t="shared" si="7"/>
        <v>0</v>
      </c>
    </row>
    <row r="49" spans="1:17" x14ac:dyDescent="0.3">
      <c r="A49" t="s">
        <v>42</v>
      </c>
      <c r="C49">
        <v>420</v>
      </c>
      <c r="D49">
        <f t="shared" si="6"/>
        <v>0</v>
      </c>
      <c r="E49" s="22">
        <f t="shared" si="7"/>
        <v>0</v>
      </c>
      <c r="F49" s="17"/>
    </row>
    <row r="50" spans="1:17" x14ac:dyDescent="0.3">
      <c r="A50" t="s">
        <v>44</v>
      </c>
      <c r="C50">
        <v>300</v>
      </c>
      <c r="D50">
        <f t="shared" si="6"/>
        <v>0</v>
      </c>
      <c r="E50" s="22">
        <f t="shared" si="7"/>
        <v>0</v>
      </c>
    </row>
    <row r="51" spans="1:17" x14ac:dyDescent="0.3">
      <c r="A51" t="s">
        <v>45</v>
      </c>
      <c r="C51">
        <v>120</v>
      </c>
      <c r="D51">
        <f t="shared" si="6"/>
        <v>0</v>
      </c>
      <c r="E51" s="22">
        <f t="shared" si="7"/>
        <v>0</v>
      </c>
    </row>
    <row r="52" spans="1:17" x14ac:dyDescent="0.3">
      <c r="A52" t="s">
        <v>47</v>
      </c>
      <c r="C52">
        <v>850</v>
      </c>
      <c r="D52">
        <f t="shared" si="6"/>
        <v>567</v>
      </c>
      <c r="E52" s="22">
        <f t="shared" si="7"/>
        <v>0.66705882352941182</v>
      </c>
      <c r="F52">
        <v>567</v>
      </c>
    </row>
    <row r="53" spans="1:17" x14ac:dyDescent="0.3">
      <c r="A53" s="1" t="s">
        <v>128</v>
      </c>
      <c r="B53" s="1">
        <f>SUM(B46:B52)</f>
        <v>0</v>
      </c>
      <c r="C53" s="1">
        <f>SUM(C46:C52)</f>
        <v>19182</v>
      </c>
      <c r="D53" s="1">
        <f>SUM(D46:D52)</f>
        <v>8613</v>
      </c>
      <c r="E53" s="22">
        <f t="shared" si="7"/>
        <v>0.4490147012824523</v>
      </c>
      <c r="F53" s="1">
        <f>SUM(F46:F52)</f>
        <v>8613</v>
      </c>
      <c r="G53">
        <f t="shared" ref="G53:Q53" si="8">SUM(G48:G52)</f>
        <v>0</v>
      </c>
      <c r="H53">
        <f t="shared" si="8"/>
        <v>0</v>
      </c>
      <c r="I53">
        <f t="shared" si="8"/>
        <v>0</v>
      </c>
      <c r="J53">
        <f t="shared" si="8"/>
        <v>0</v>
      </c>
      <c r="K53" s="1">
        <f t="shared" si="8"/>
        <v>0</v>
      </c>
      <c r="L53" s="1">
        <f>SUM(L46:L52)</f>
        <v>0</v>
      </c>
      <c r="M53" s="1">
        <f t="shared" si="8"/>
        <v>0</v>
      </c>
      <c r="N53" s="1">
        <f>SUM(N47:N52)</f>
        <v>0</v>
      </c>
      <c r="O53">
        <f t="shared" si="8"/>
        <v>0</v>
      </c>
      <c r="P53">
        <f t="shared" si="8"/>
        <v>0</v>
      </c>
      <c r="Q53">
        <f t="shared" si="8"/>
        <v>0</v>
      </c>
    </row>
    <row r="55" spans="1:17" x14ac:dyDescent="0.3">
      <c r="A55" t="s">
        <v>124</v>
      </c>
      <c r="B55">
        <v>1000</v>
      </c>
    </row>
    <row r="56" spans="1:17" x14ac:dyDescent="0.3">
      <c r="A56" t="s">
        <v>126</v>
      </c>
      <c r="B56">
        <v>32518</v>
      </c>
    </row>
    <row r="57" spans="1:17" x14ac:dyDescent="0.3">
      <c r="A57" t="s">
        <v>127</v>
      </c>
      <c r="B57">
        <v>19578.580000000002</v>
      </c>
      <c r="D57">
        <f t="shared" si="6"/>
        <v>0</v>
      </c>
    </row>
    <row r="58" spans="1:17" x14ac:dyDescent="0.3">
      <c r="A58" s="1" t="s">
        <v>129</v>
      </c>
      <c r="B58" s="1">
        <f t="shared" ref="B58:Q58" si="9">SUM(B46:B57)</f>
        <v>53096.58</v>
      </c>
      <c r="C58" s="1">
        <f t="shared" si="9"/>
        <v>38364</v>
      </c>
      <c r="D58" s="1">
        <f>SUM(D53:D57)</f>
        <v>8613</v>
      </c>
      <c r="E58" s="9">
        <f t="shared" ref="E58" si="10">SUM(D58/C58)</f>
        <v>0.22450735064122615</v>
      </c>
      <c r="F58" s="1">
        <f t="shared" si="9"/>
        <v>17226</v>
      </c>
      <c r="G58" s="1">
        <f t="shared" si="9"/>
        <v>0</v>
      </c>
      <c r="H58" s="1">
        <f t="shared" si="9"/>
        <v>0</v>
      </c>
      <c r="I58" s="1">
        <f t="shared" si="9"/>
        <v>0</v>
      </c>
      <c r="J58">
        <f t="shared" si="9"/>
        <v>0</v>
      </c>
      <c r="K58" s="1">
        <f>SUM(K53:K57)</f>
        <v>0</v>
      </c>
      <c r="L58" s="1">
        <f>SUM(L53:L57)</f>
        <v>0</v>
      </c>
      <c r="M58" s="1">
        <f>SUM(M53:M57)</f>
        <v>0</v>
      </c>
      <c r="N58">
        <f t="shared" si="9"/>
        <v>0</v>
      </c>
      <c r="O58">
        <f t="shared" si="9"/>
        <v>0</v>
      </c>
      <c r="P58">
        <f t="shared" si="9"/>
        <v>0</v>
      </c>
      <c r="Q58">
        <f t="shared" si="9"/>
        <v>0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4302C-CB33-4085-A88B-D61B17800E6C}">
  <sheetPr>
    <pageSetUpPr fitToPage="1"/>
  </sheetPr>
  <dimension ref="A1:N19"/>
  <sheetViews>
    <sheetView workbookViewId="0">
      <selection activeCell="C8" sqref="C8"/>
    </sheetView>
  </sheetViews>
  <sheetFormatPr defaultRowHeight="14.4" x14ac:dyDescent="0.3"/>
  <cols>
    <col min="8" max="9" width="11.44140625" bestFit="1" customWidth="1"/>
  </cols>
  <sheetData>
    <row r="1" spans="1:14" x14ac:dyDescent="0.3">
      <c r="A1" s="1" t="s">
        <v>21</v>
      </c>
      <c r="B1" s="1"/>
      <c r="C1" s="1" t="s">
        <v>29</v>
      </c>
      <c r="D1" s="1" t="s">
        <v>30</v>
      </c>
      <c r="E1" s="1" t="s">
        <v>64</v>
      </c>
      <c r="F1" s="1" t="s">
        <v>67</v>
      </c>
      <c r="G1" s="1" t="s">
        <v>68</v>
      </c>
      <c r="H1" s="1" t="s">
        <v>71</v>
      </c>
      <c r="I1" s="1" t="s">
        <v>74</v>
      </c>
      <c r="J1" s="1" t="s">
        <v>76</v>
      </c>
      <c r="K1" s="1" t="s">
        <v>79</v>
      </c>
      <c r="L1" s="1" t="s">
        <v>92</v>
      </c>
      <c r="M1" s="1" t="s">
        <v>84</v>
      </c>
      <c r="N1" s="1" t="s">
        <v>89</v>
      </c>
    </row>
    <row r="3" spans="1:14" x14ac:dyDescent="0.3">
      <c r="A3" t="s">
        <v>22</v>
      </c>
      <c r="C3">
        <v>27885.57</v>
      </c>
      <c r="D3">
        <f>C3</f>
        <v>27885.57</v>
      </c>
      <c r="E3">
        <f t="shared" ref="E3:N3" si="0">D3</f>
        <v>27885.57</v>
      </c>
      <c r="F3">
        <f t="shared" si="0"/>
        <v>27885.57</v>
      </c>
      <c r="G3">
        <f t="shared" si="0"/>
        <v>27885.57</v>
      </c>
      <c r="H3">
        <f t="shared" si="0"/>
        <v>27885.57</v>
      </c>
      <c r="I3">
        <f t="shared" si="0"/>
        <v>27885.57</v>
      </c>
      <c r="J3">
        <f t="shared" si="0"/>
        <v>27885.57</v>
      </c>
      <c r="K3">
        <f t="shared" si="0"/>
        <v>27885.57</v>
      </c>
      <c r="L3">
        <f t="shared" si="0"/>
        <v>27885.57</v>
      </c>
      <c r="M3">
        <f t="shared" si="0"/>
        <v>27885.57</v>
      </c>
      <c r="N3">
        <f t="shared" si="0"/>
        <v>27885.57</v>
      </c>
    </row>
    <row r="4" spans="1:14" x14ac:dyDescent="0.3">
      <c r="A4" t="s">
        <v>23</v>
      </c>
      <c r="C4">
        <v>8613</v>
      </c>
    </row>
    <row r="5" spans="1:14" x14ac:dyDescent="0.3">
      <c r="A5" t="s">
        <v>91</v>
      </c>
      <c r="C5">
        <f>C4</f>
        <v>8613</v>
      </c>
      <c r="D5">
        <f>SUM(C5+D4)</f>
        <v>8613</v>
      </c>
      <c r="E5">
        <f t="shared" ref="E5:N5" si="1">SUM(D5+E4)</f>
        <v>8613</v>
      </c>
      <c r="F5">
        <f t="shared" si="1"/>
        <v>8613</v>
      </c>
      <c r="G5">
        <f t="shared" si="1"/>
        <v>8613</v>
      </c>
      <c r="H5">
        <f t="shared" si="1"/>
        <v>8613</v>
      </c>
      <c r="I5">
        <f t="shared" si="1"/>
        <v>8613</v>
      </c>
      <c r="J5">
        <f t="shared" si="1"/>
        <v>8613</v>
      </c>
      <c r="K5">
        <f t="shared" si="1"/>
        <v>8613</v>
      </c>
      <c r="L5">
        <f t="shared" si="1"/>
        <v>8613</v>
      </c>
      <c r="M5">
        <f t="shared" si="1"/>
        <v>8613</v>
      </c>
      <c r="N5">
        <f t="shared" si="1"/>
        <v>8613</v>
      </c>
    </row>
    <row r="6" spans="1:14" x14ac:dyDescent="0.3">
      <c r="A6" t="s">
        <v>24</v>
      </c>
      <c r="C6">
        <v>3967</v>
      </c>
    </row>
    <row r="7" spans="1:14" x14ac:dyDescent="0.3">
      <c r="A7" t="s">
        <v>70</v>
      </c>
      <c r="C7">
        <f>C6</f>
        <v>3967</v>
      </c>
      <c r="D7">
        <f>SUM(C7+D6)</f>
        <v>3967</v>
      </c>
      <c r="E7">
        <f t="shared" ref="E7:N7" si="2">SUM(D7+E6)</f>
        <v>3967</v>
      </c>
      <c r="F7">
        <f t="shared" si="2"/>
        <v>3967</v>
      </c>
      <c r="G7">
        <f t="shared" si="2"/>
        <v>3967</v>
      </c>
      <c r="H7">
        <f t="shared" si="2"/>
        <v>3967</v>
      </c>
      <c r="I7">
        <f t="shared" si="2"/>
        <v>3967</v>
      </c>
      <c r="J7">
        <f t="shared" si="2"/>
        <v>3967</v>
      </c>
      <c r="K7">
        <f t="shared" si="2"/>
        <v>3967</v>
      </c>
      <c r="L7">
        <f t="shared" si="2"/>
        <v>3967</v>
      </c>
      <c r="M7">
        <f t="shared" si="2"/>
        <v>3967</v>
      </c>
      <c r="N7">
        <f t="shared" si="2"/>
        <v>3967</v>
      </c>
    </row>
    <row r="8" spans="1:14" x14ac:dyDescent="0.3">
      <c r="A8" t="s">
        <v>25</v>
      </c>
      <c r="C8" s="6">
        <f>SUM((C3+C4)-C6)</f>
        <v>32531.57</v>
      </c>
      <c r="D8" s="1">
        <f>SUM(D3+D5-D7)</f>
        <v>32531.57</v>
      </c>
      <c r="E8" s="1">
        <f t="shared" ref="E8:N8" si="3">SUM(E3+E5-E7)</f>
        <v>32531.57</v>
      </c>
      <c r="F8" s="1">
        <f t="shared" si="3"/>
        <v>32531.57</v>
      </c>
      <c r="G8" s="1">
        <f t="shared" si="3"/>
        <v>32531.57</v>
      </c>
      <c r="H8" s="18">
        <f t="shared" si="3"/>
        <v>32531.57</v>
      </c>
      <c r="I8" s="1">
        <f t="shared" si="3"/>
        <v>32531.57</v>
      </c>
      <c r="J8" s="1">
        <f t="shared" si="3"/>
        <v>32531.57</v>
      </c>
      <c r="K8" s="1">
        <f t="shared" si="3"/>
        <v>32531.57</v>
      </c>
      <c r="L8" s="1">
        <f>SUM(L3+L5-L7)</f>
        <v>32531.57</v>
      </c>
      <c r="M8" s="1">
        <f t="shared" si="3"/>
        <v>32531.57</v>
      </c>
      <c r="N8" s="1">
        <f t="shared" si="3"/>
        <v>32531.57</v>
      </c>
    </row>
    <row r="12" spans="1:14" x14ac:dyDescent="0.3">
      <c r="A12" s="1" t="s">
        <v>27</v>
      </c>
      <c r="L12" s="1"/>
    </row>
    <row r="13" spans="1:14" x14ac:dyDescent="0.3">
      <c r="A13" t="s">
        <v>28</v>
      </c>
      <c r="C13">
        <v>6278.43</v>
      </c>
    </row>
    <row r="14" spans="1:14" x14ac:dyDescent="0.3">
      <c r="A14" t="s">
        <v>86</v>
      </c>
      <c r="C14">
        <v>26253.14</v>
      </c>
    </row>
    <row r="15" spans="1:14" x14ac:dyDescent="0.3">
      <c r="E15">
        <v>0</v>
      </c>
    </row>
    <row r="17" spans="1:14" x14ac:dyDescent="0.3">
      <c r="C17" s="6">
        <f>SUM(C13:C16)</f>
        <v>32531.57</v>
      </c>
      <c r="D17" s="1">
        <f t="shared" ref="D17:N17" si="4">SUM(D13:D16)</f>
        <v>0</v>
      </c>
      <c r="E17" s="1">
        <f>SUM(E13:E16)</f>
        <v>0</v>
      </c>
      <c r="F17" s="1">
        <f t="shared" si="4"/>
        <v>0</v>
      </c>
      <c r="G17" s="1">
        <f t="shared" si="4"/>
        <v>0</v>
      </c>
      <c r="H17" s="1">
        <f t="shared" si="4"/>
        <v>0</v>
      </c>
      <c r="I17" s="1">
        <f t="shared" si="4"/>
        <v>0</v>
      </c>
      <c r="J17" s="1">
        <f t="shared" si="4"/>
        <v>0</v>
      </c>
      <c r="K17" s="1">
        <f t="shared" si="4"/>
        <v>0</v>
      </c>
      <c r="L17" s="1">
        <f t="shared" si="4"/>
        <v>0</v>
      </c>
      <c r="M17" s="1">
        <f t="shared" si="4"/>
        <v>0</v>
      </c>
      <c r="N17" s="1">
        <f t="shared" si="4"/>
        <v>0</v>
      </c>
    </row>
    <row r="18" spans="1:14" x14ac:dyDescent="0.3">
      <c r="A18" t="s">
        <v>26</v>
      </c>
      <c r="J18" s="21"/>
      <c r="L18">
        <v>0</v>
      </c>
    </row>
    <row r="19" spans="1:14" x14ac:dyDescent="0.3">
      <c r="A19" t="s">
        <v>25</v>
      </c>
      <c r="C19" s="1"/>
      <c r="D19" s="1"/>
      <c r="F19" s="1">
        <f>SUM(F17-F18)</f>
        <v>0</v>
      </c>
      <c r="G19" s="1">
        <f>G17</f>
        <v>0</v>
      </c>
      <c r="H19" s="20">
        <f>SUM(H17+H18)</f>
        <v>0</v>
      </c>
      <c r="I19" s="18">
        <f>SUM(I17-I18)</f>
        <v>0</v>
      </c>
      <c r="J19" s="1">
        <f t="shared" ref="J19:N19" si="5">SUM(J17-J18)</f>
        <v>0</v>
      </c>
      <c r="K19" s="1">
        <f t="shared" si="5"/>
        <v>0</v>
      </c>
      <c r="L19" s="1">
        <f>SUM(L17-L18)</f>
        <v>0</v>
      </c>
      <c r="M19" s="1">
        <f t="shared" si="5"/>
        <v>0</v>
      </c>
      <c r="N19" s="1">
        <f t="shared" si="5"/>
        <v>0</v>
      </c>
    </row>
  </sheetData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Receipts and payments</vt:lpstr>
      <vt:lpstr>Notes</vt:lpstr>
      <vt:lpstr>Budget report</vt:lpstr>
      <vt:lpstr>Bank rec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Rice</dc:creator>
  <cp:lastModifiedBy>Jenny Rice</cp:lastModifiedBy>
  <cp:lastPrinted>2024-01-29T17:06:53Z</cp:lastPrinted>
  <dcterms:created xsi:type="dcterms:W3CDTF">2020-03-11T13:01:12Z</dcterms:created>
  <dcterms:modified xsi:type="dcterms:W3CDTF">2024-05-09T15:38:46Z</dcterms:modified>
</cp:coreProperties>
</file>